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5/Q3 2025/Offentliggørelse/"/>
    </mc:Choice>
  </mc:AlternateContent>
  <xr:revisionPtr revIDLastSave="0" documentId="8_{AE2240F2-20A8-4BED-9550-E23D1F93B073}" xr6:coauthVersionLast="47" xr6:coauthVersionMax="47" xr10:uidLastSave="{00000000-0000-0000-0000-000000000000}"/>
  <bookViews>
    <workbookView xWindow="-120" yWindow="-120" windowWidth="51840" windowHeight="21120" tabRatio="885" activeTab="1" xr2:uid="{00000000-000D-0000-FFFF-FFFF00000000}"/>
  </bookViews>
  <sheets>
    <sheet name="Disclaimer" sheetId="198" r:id="rId1"/>
    <sheet name="Attestation" sheetId="177" r:id="rId2"/>
    <sheet name="Index " sheetId="176" r:id="rId3"/>
    <sheet name="1 - EU KM1" sheetId="93" r:id="rId4"/>
    <sheet name="2- EU OV1" sheetId="92" r:id="rId5"/>
    <sheet name="3 - EU LIQ B " sheetId="137" r:id="rId6"/>
    <sheet name="4 - EU LIQ1" sheetId="136" r:id="rId7"/>
  </sheets>
  <externalReferences>
    <externalReference r:id="rId8"/>
  </externalReferences>
  <definedNames>
    <definedName name="_xlnm._FilterDatabase" localSheetId="2" hidden="1">'Index '!$A$2:$D$10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'2- EU OV1'!$B$2:$F$39</definedName>
    <definedName name="_xlnm.Print_Area" localSheetId="5">'3 - EU LIQ B '!$B$2:$D$12</definedName>
    <definedName name="_xlnm.Print_Area" localSheetId="6">'4 - EU LIQ1'!$B$2:$K$39</definedName>
    <definedName name="_xlnm.Print_Titles" localSheetId="3">'1 - EU KM1'!$5:$5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92" l="1"/>
  <c r="F39" i="92"/>
  <c r="F18" i="92"/>
  <c r="F29" i="92"/>
  <c r="F30" i="92"/>
  <c r="F31" i="92"/>
  <c r="F32" i="92"/>
  <c r="F33" i="92"/>
  <c r="F34" i="92"/>
  <c r="F36" i="92"/>
  <c r="F37" i="92"/>
  <c r="F38" i="92"/>
  <c r="F28" i="92"/>
  <c r="D34" i="93" l="1"/>
  <c r="D24" i="93"/>
  <c r="D33" i="93" l="1"/>
  <c r="D14" i="92" l="1"/>
  <c r="F16" i="92"/>
  <c r="F8" i="92"/>
  <c r="F9" i="92"/>
  <c r="F10" i="92"/>
  <c r="F11" i="92"/>
  <c r="F12" i="92"/>
  <c r="F14" i="92"/>
  <c r="F15" i="92"/>
  <c r="F17" i="92"/>
  <c r="F19" i="92"/>
  <c r="F20" i="92"/>
  <c r="F21" i="92"/>
  <c r="F22" i="92"/>
  <c r="F24" i="92"/>
  <c r="F25" i="92"/>
  <c r="F26" i="92"/>
  <c r="F27" i="92"/>
  <c r="D50" i="93"/>
  <c r="D49" i="93"/>
  <c r="D48" i="93"/>
  <c r="D47" i="93"/>
  <c r="D46" i="93"/>
  <c r="F12" i="93" l="1"/>
  <c r="E12" i="93"/>
  <c r="D18" i="92" l="1"/>
  <c r="D23" i="92"/>
  <c r="F23" i="92" s="1"/>
  <c r="D13" i="92"/>
  <c r="F13" i="92" s="1"/>
  <c r="D7" i="92" l="1"/>
  <c r="D39" i="92" s="1"/>
  <c r="D11" i="93" s="1"/>
  <c r="D14" i="93" l="1"/>
  <c r="D16" i="93"/>
  <c r="D12" i="93"/>
  <c r="D18" i="93"/>
  <c r="F7" i="92"/>
  <c r="D15" i="93" l="1"/>
  <c r="D17" i="93"/>
  <c r="D19" i="93"/>
</calcChain>
</file>

<file path=xl/sharedStrings.xml><?xml version="1.0" encoding="utf-8"?>
<sst xmlns="http://schemas.openxmlformats.org/spreadsheetml/2006/main" count="249" uniqueCount="227">
  <si>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</si>
  <si>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</si>
  <si>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</si>
  <si>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</si>
  <si>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September 30, 2025</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</si>
  <si>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</si>
  <si>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</si>
  <si>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</si>
  <si>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</si>
  <si>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</si>
  <si>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</si>
  <si>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</si>
  <si>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</si>
  <si>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</si>
  <si>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</si>
  <si>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</si>
  <si>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</si>
  <si>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</si>
  <si>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</si>
  <si>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</si>
  <si>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</si>
  <si>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</si>
  <si>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</si>
  <si>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</si>
  <si>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</si>
  <si>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</si>
  <si>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Disclosure of liquidity requirements</t>
  </si>
  <si>
    <t>EU LIQB</t>
  </si>
  <si>
    <t>Qualitative</t>
  </si>
  <si>
    <t>Qualitative information on LCR, which complements template EU LIQ1.</t>
  </si>
  <si>
    <t>Page 3</t>
  </si>
  <si>
    <t>EU LIQ1</t>
  </si>
  <si>
    <t>Quantitative information of LCR</t>
  </si>
  <si>
    <t>Page 4</t>
  </si>
  <si>
    <t>The following Pillar 3 templates are considered irrelevant:</t>
  </si>
  <si>
    <t>In addition to all templates relating to the IRB-method, the following templates are considered irrelevant as at September 30, 2025:</t>
  </si>
  <si>
    <t>• EU CCR7</t>
  </si>
  <si>
    <t>• EU CVA4</t>
  </si>
  <si>
    <t>• EUMR2-B</t>
  </si>
  <si>
    <t>• EU KM2</t>
  </si>
  <si>
    <t>EU KM1 - Key metrics template</t>
  </si>
  <si>
    <t>Return to index</t>
  </si>
  <si>
    <t>(DKK mio.)</t>
  </si>
  <si>
    <t>30 September 2025</t>
  </si>
  <si>
    <t>30 June 2025</t>
  </si>
  <si>
    <t>31 March 2025</t>
  </si>
  <si>
    <t>31 December 2024</t>
  </si>
  <si>
    <t>30 September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</si>
  <si>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</si>
  <si>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</si>
  <si>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</si>
  <si>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</si>
  <si>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</si>
  <si>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</si>
  <si>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4a</t>
  </si>
  <si>
    <t>Total risk exposure pre-floor</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</si>
  <si>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</si>
  <si>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</si>
  <si>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5b</t>
  </si>
  <si>
    <t>Common Equity Tier 1 ratio considering unfloored TREA (%)</t>
  </si>
  <si>
    <t>Tier 1 ratio (%)</t>
  </si>
  <si>
    <t>6b</t>
  </si>
  <si>
    <t>Tier 1 ratio considering unfloored TREA (%)</t>
  </si>
  <si>
    <t>Total capital ratio (%)</t>
  </si>
  <si>
    <t>7b</t>
  </si>
  <si>
    <t>Total capital ratio considering unfloored TREA (%)</t>
  </si>
  <si>
    <t xml:space="preserve">                          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</si>
  <si>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</si>
  <si>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</si>
  <si>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</si>
  <si>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</si>
  <si>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</si>
  <si>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</si>
  <si>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</si>
  <si>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</si>
  <si>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</si>
  <si>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</si>
  <si>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</si>
  <si>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</si>
  <si>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</si>
  <si>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</si>
  <si>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</si>
  <si>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</si>
  <si>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</si>
  <si>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</si>
  <si>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</si>
  <si>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</si>
  <si>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</si>
  <si>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</si>
  <si>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</si>
  <si>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</si>
  <si>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</si>
  <si>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</si>
  <si>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</si>
  <si>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</si>
  <si>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</si>
  <si>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</si>
  <si>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</si>
  <si>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</si>
  <si>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</si>
  <si>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</si>
  <si>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</si>
  <si>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</si>
  <si>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</si>
  <si>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</si>
  <si>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</si>
  <si>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</si>
  <si>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</si>
  <si>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</si>
  <si>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</si>
  <si>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</si>
  <si>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</si>
  <si>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</si>
  <si>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</si>
  <si>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</si>
  <si>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</si>
  <si>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</si>
  <si>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</si>
  <si>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</si>
  <si>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</si>
  <si>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</si>
  <si>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</si>
  <si>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</si>
  <si>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</si>
  <si>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</si>
  <si>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</si>
  <si>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</si>
  <si>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</si>
  <si>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</si>
  <si>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</si>
  <si>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</si>
  <si>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</si>
  <si>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</si>
  <si>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</si>
  <si>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</si>
  <si>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</si>
  <si>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</si>
  <si>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</si>
  <si>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</si>
  <si>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</si>
  <si>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</si>
  <si>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</si>
  <si>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</si>
  <si>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the Alternative standardised approach (A-SA) </t>
  </si>
  <si>
    <t>EU 21a</t>
  </si>
  <si>
    <t>Of which the Simplified standardised approach (S-SA)</t>
  </si>
  <si>
    <t>Of which the Alternative Internal Models Approach (A-IMA)</t>
  </si>
  <si>
    <t>EU 22a</t>
  </si>
  <si>
    <t>Large exposures</t>
  </si>
  <si>
    <t>Operational risk</t>
  </si>
  <si>
    <t>EU 24a</t>
  </si>
  <si>
    <t>Exposures to crypto-assets</t>
  </si>
  <si>
    <t xml:space="preserve">Amounts below the thresholds for deduction (subject to 250% risk weight) </t>
  </si>
  <si>
    <t>Output floor applied (%)</t>
  </si>
  <si>
    <t>Floor adjustment (before application of transitional cap)</t>
  </si>
  <si>
    <t>Floor adjustment (after application of transitional cap)</t>
  </si>
  <si>
    <t>Total</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</si>
  <si>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</si>
  <si>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</si>
  <si>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</si>
  <si>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</si>
  <si>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</si>
  <si>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</si>
  <si>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groups liquidity is significantly higher than its target and comfortable. LCR has been trending downwards the past quarter due to optimization of the components of the liquidity buffer while excess liquity has been minimized.</t>
  </si>
  <si>
    <t>(b)</t>
  </si>
  <si>
    <t>Explanations on the changes in the LCR over time</t>
  </si>
  <si>
    <t>Both in- and outflows are trending upwwards without significant fluctuation. Changes in liquidity buffer drives most fluctuations due to bond expiration and reinvestments.</t>
  </si>
  <si>
    <t>(c)</t>
  </si>
  <si>
    <t>Explanations on the actual concentration of funding sources</t>
  </si>
  <si>
    <t>Apart from the composition of the Group's liquidity buffer, the primary reason for the high and stable LCR development is the Group’s deposits, of which 68%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</si>
  <si>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</si>
  <si>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</si>
  <si>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September 2025, total L1 securities accounted for 96%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</si>
  <si>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</si>
  <si>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</si>
  <si>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</si>
  <si>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</si>
  <si>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</si>
  <si>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and secondly EUR while a smaller part of the risk is concentrated in other currencies, i.e. SEK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</si>
  <si>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</si>
  <si>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</si>
  <si>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</si>
  <si>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</si>
  <si>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</si>
  <si>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</si>
  <si>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</si>
  <si>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</si>
  <si>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</si>
  <si>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</si>
  <si>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</si>
  <si>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</si>
  <si>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</si>
  <si>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</si>
  <si>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</si>
  <si>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</si>
  <si>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</si>
  <si>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</si>
  <si>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</si>
  <si>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</si>
  <si>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</si>
  <si>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</si>
  <si>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</si>
  <si>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</si>
  <si>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</si>
  <si>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</si>
  <si>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</si>
  <si>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</si>
  <si>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</si>
  <si>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</si>
  <si>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</si>
  <si>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</si>
  <si>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</si>
  <si>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</si>
  <si>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</si>
  <si>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</si>
  <si>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</si>
  <si>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</si>
  <si>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</si>
  <si>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</si>
  <si>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</si>
  <si>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</si>
  <si>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</si>
  <si>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</si>
  <si>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</si>
  <si>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</si>
  <si>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</si>
  <si>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The institution's Additional Pillar 3 Disclosures as at September 30, 2025 have been prepared in accordance with the Groups guideline for disclosure of Pillar 3 information which is based on Regulation (EU) 2024/1623 of the European Parliament and of the Council of 31 May 2024 amending Regulation (EU) No 575/2013 as regards requirements for credit risk, credit valuation 
adjustment risk, operational risk, market risk and the output floor, EU Commission Implementing Regulation 2021/637 of 15 March 2021 and Directive (EU) 2019/879 of the European parliament and of the Council of 20 May 2019 amending Directive 2014/59/EU as regards the loss-absorbing and recapitalisation capacity of credit institutions and investment firms and Directive 98/26/EC .                                                                                                                                                    The guideline sets out the institution's procedures for Additional Pillar 3 Disclosures.                                                                                                                                              
November 28, 2025
The Balance Sheet and Capital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</si>
</sst>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 numFmtId="209" formatCode="##,###,###,###,###,###,##0"/>
  </numFmts>
  <fonts count="141">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s>
  <fills count="8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33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6" fillId="0" borderId="23" applyNumberFormat="0" applyFill="0" applyAlignment="0" applyProtection="0"/>
    <xf numFmtId="0" fontId="34"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4"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4"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4"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4"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4"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 fillId="0" borderId="0"/>
    <xf numFmtId="0" fontId="1" fillId="0" borderId="0"/>
    <xf numFmtId="0" fontId="1" fillId="0" borderId="0">
      <alignment vertical="center"/>
    </xf>
    <xf numFmtId="0" fontId="36" fillId="0" borderId="0" applyNumberForma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8" fillId="0" borderId="0"/>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5" fillId="0" borderId="0">
      <alignment horizontal="left" vertical="center"/>
    </xf>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6" fillId="39" borderId="0">
      <alignment horizontal="left" vertical="top"/>
    </xf>
    <xf numFmtId="0" fontId="55" fillId="0" borderId="0">
      <alignment horizontal="left" vertical="center"/>
    </xf>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5" fillId="0" borderId="0">
      <alignment horizontal="lef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9" fillId="0" borderId="0"/>
    <xf numFmtId="0" fontId="59" fillId="0" borderId="0"/>
    <xf numFmtId="165" fontId="1" fillId="0" borderId="0" applyFont="0" applyFill="0" applyBorder="0" applyAlignment="0" applyProtection="0"/>
    <xf numFmtId="167" fontId="1" fillId="0" borderId="0" applyFont="0" applyFill="0" applyBorder="0" applyAlignment="0" applyProtection="0"/>
    <xf numFmtId="0" fontId="60" fillId="3" borderId="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62" fillId="59" borderId="0">
      <alignment vertical="center"/>
    </xf>
    <xf numFmtId="37" fontId="20" fillId="0" borderId="0" applyFont="0" applyFill="0" applyBorder="0" applyAlignment="0" applyProtection="0"/>
    <xf numFmtId="173" fontId="20"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3" fillId="0" borderId="0"/>
    <xf numFmtId="0" fontId="64"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4" fillId="60" borderId="0"/>
    <xf numFmtId="0" fontId="64" fillId="60" borderId="0"/>
    <xf numFmtId="0" fontId="65" fillId="46" borderId="25" applyNumberFormat="0" applyAlignment="0" applyProtection="0"/>
    <xf numFmtId="0" fontId="65" fillId="46" borderId="25" applyNumberFormat="0" applyAlignment="0" applyProtection="0"/>
    <xf numFmtId="0" fontId="65" fillId="46" borderId="25" applyNumberFormat="0" applyAlignment="0" applyProtection="0"/>
    <xf numFmtId="0" fontId="65" fillId="46" borderId="25" applyNumberFormat="0" applyAlignment="0" applyProtection="0"/>
    <xf numFmtId="0" fontId="48" fillId="61" borderId="25" applyNumberFormat="0" applyAlignment="0" applyProtection="0"/>
    <xf numFmtId="0" fontId="48" fillId="61" borderId="25" applyNumberFormat="0" applyAlignment="0" applyProtection="0"/>
    <xf numFmtId="0" fontId="1" fillId="0" borderId="0" applyFill="0" applyBorder="0" applyAlignment="0"/>
    <xf numFmtId="0" fontId="66" fillId="62" borderId="26" applyNumberFormat="0" applyAlignment="0" applyProtection="0"/>
    <xf numFmtId="0" fontId="66" fillId="62" borderId="26" applyNumberFormat="0" applyAlignment="0" applyProtection="0"/>
    <xf numFmtId="0" fontId="66" fillId="62" borderId="26" applyNumberFormat="0" applyAlignment="0" applyProtection="0"/>
    <xf numFmtId="0" fontId="66" fillId="62" borderId="26" applyNumberFormat="0" applyAlignment="0" applyProtection="0"/>
    <xf numFmtId="0" fontId="50" fillId="62" borderId="26" applyNumberFormat="0" applyAlignment="0" applyProtection="0"/>
    <xf numFmtId="0" fontId="50" fillId="62" borderId="26" applyNumberFormat="0" applyAlignment="0" applyProtection="0"/>
    <xf numFmtId="0" fontId="18"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8" fillId="0" borderId="0" applyFont="0" applyFill="0" applyBorder="0" applyAlignment="0" applyProtection="0"/>
    <xf numFmtId="43" fontId="1"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7" fillId="60" borderId="27">
      <alignment horizontal="left"/>
    </xf>
    <xf numFmtId="15" fontId="68" fillId="3" borderId="0">
      <alignment horizontal="right"/>
    </xf>
    <xf numFmtId="0" fontId="69" fillId="63" borderId="0" applyNumberFormat="0" applyBorder="0" applyAlignment="0">
      <alignment horizontal="center"/>
    </xf>
    <xf numFmtId="0" fontId="66" fillId="64" borderId="0" applyNumberFormat="0" applyBorder="0" applyAlignment="0"/>
    <xf numFmtId="0" fontId="70" fillId="64" borderId="0">
      <alignment horizontal="centerContinuous"/>
    </xf>
    <xf numFmtId="0" fontId="65" fillId="65" borderId="28">
      <alignment horizontal="center"/>
      <protection locked="0"/>
    </xf>
    <xf numFmtId="176" fontId="60" fillId="0" borderId="0" applyFont="0" applyFill="0" applyBorder="0" applyAlignment="0" applyProtection="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77" fontId="67" fillId="60" borderId="0" applyFont="0" applyFill="0" applyBorder="0" applyAlignment="0" applyProtection="0">
      <alignment vertical="center"/>
    </xf>
    <xf numFmtId="39"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3" fontId="72" fillId="0" borderId="0"/>
    <xf numFmtId="0" fontId="7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43" fillId="43" borderId="0" applyNumberFormat="0" applyBorder="0" applyAlignment="0" applyProtection="0"/>
    <xf numFmtId="0" fontId="43" fillId="43" borderId="0" applyNumberFormat="0" applyBorder="0" applyAlignment="0" applyProtection="0"/>
    <xf numFmtId="0" fontId="74" fillId="66" borderId="0"/>
    <xf numFmtId="0" fontId="2" fillId="0" borderId="13" applyNumberFormat="0" applyAlignment="0" applyProtection="0">
      <alignment horizontal="left" vertical="center"/>
    </xf>
    <xf numFmtId="0" fontId="2" fillId="0" borderId="10">
      <alignment horizontal="left" vertical="center"/>
    </xf>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40" fillId="0" borderId="29" applyNumberFormat="0" applyFill="0" applyAlignment="0" applyProtection="0"/>
    <xf numFmtId="0" fontId="40" fillId="0" borderId="29"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41" fillId="0" borderId="31" applyNumberFormat="0" applyFill="0" applyAlignment="0" applyProtection="0"/>
    <xf numFmtId="0" fontId="41" fillId="0" borderId="31"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79" fontId="78" fillId="0" borderId="0"/>
    <xf numFmtId="180" fontId="78" fillId="0" borderId="0">
      <alignment horizontal="centerContinuous"/>
    </xf>
    <xf numFmtId="181" fontId="63" fillId="0" borderId="0"/>
    <xf numFmtId="182" fontId="78" fillId="0" borderId="0">
      <alignment horizontal="centerContinuous"/>
    </xf>
    <xf numFmtId="181" fontId="63" fillId="0" borderId="0"/>
    <xf numFmtId="183" fontId="79" fillId="0" borderId="0" applyFont="0" applyFill="0" applyBorder="0" applyProtection="0">
      <alignment horizontal="centerContinuous"/>
    </xf>
    <xf numFmtId="179" fontId="79" fillId="0" borderId="0" applyFont="0" applyFill="0" applyBorder="0" applyAlignment="0" applyProtection="0"/>
    <xf numFmtId="180" fontId="79" fillId="0" borderId="0" applyFont="0" applyFill="0" applyBorder="0" applyProtection="0">
      <alignment horizontal="centerContinuous"/>
    </xf>
    <xf numFmtId="181" fontId="79" fillId="0" borderId="0" applyFont="0" applyFill="0" applyBorder="0" applyAlignment="0" applyProtection="0"/>
    <xf numFmtId="184" fontId="79" fillId="0" borderId="0" applyFont="0" applyFill="0" applyBorder="0" applyProtection="0">
      <alignment horizontal="centerContinuous"/>
    </xf>
    <xf numFmtId="185" fontId="79" fillId="0" borderId="0" applyFont="0" applyFill="0" applyBorder="0" applyAlignment="0" applyProtection="0"/>
    <xf numFmtId="182" fontId="79" fillId="0" borderId="0" applyFont="0" applyFill="0" applyBorder="0" applyProtection="0">
      <alignment horizontal="centerContinuous"/>
    </xf>
    <xf numFmtId="0" fontId="80" fillId="48" borderId="25" applyNumberFormat="0" applyAlignment="0" applyProtection="0"/>
    <xf numFmtId="0" fontId="80" fillId="48" borderId="25" applyNumberFormat="0" applyAlignment="0" applyProtection="0"/>
    <xf numFmtId="0" fontId="80" fillId="48" borderId="25" applyNumberFormat="0" applyAlignment="0" applyProtection="0"/>
    <xf numFmtId="0" fontId="80" fillId="48" borderId="25" applyNumberFormat="0" applyAlignment="0" applyProtection="0"/>
    <xf numFmtId="0" fontId="46" fillId="46" borderId="25" applyNumberFormat="0" applyAlignment="0" applyProtection="0"/>
    <xf numFmtId="0" fontId="46" fillId="46" borderId="25" applyNumberFormat="0" applyAlignment="0" applyProtection="0"/>
    <xf numFmtId="186" fontId="79" fillId="0" borderId="0" applyFont="0" applyFill="0" applyBorder="0" applyAlignment="0" applyProtection="0"/>
    <xf numFmtId="187" fontId="63" fillId="0" borderId="0" applyFont="0" applyFill="0" applyBorder="0" applyAlignment="0" applyProtection="0"/>
    <xf numFmtId="0" fontId="81"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2" fillId="0" borderId="36" applyNumberFormat="0" applyFill="0" applyAlignment="0" applyProtection="0"/>
    <xf numFmtId="0" fontId="82" fillId="0" borderId="36" applyNumberFormat="0" applyFill="0" applyAlignment="0" applyProtection="0"/>
    <xf numFmtId="0" fontId="82" fillId="0" borderId="36" applyNumberFormat="0" applyFill="0" applyAlignment="0" applyProtection="0"/>
    <xf numFmtId="0" fontId="82" fillId="0" borderId="36"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83" fillId="67" borderId="37">
      <protection locked="0"/>
    </xf>
    <xf numFmtId="188" fontId="1" fillId="0" borderId="0" applyFont="0" applyFill="0" applyBorder="0" applyAlignment="0" applyProtection="0"/>
    <xf numFmtId="189" fontId="84" fillId="0" borderId="0"/>
    <xf numFmtId="10" fontId="38" fillId="68" borderId="11" applyBorder="0">
      <alignment horizontal="center"/>
      <protection locked="0"/>
    </xf>
    <xf numFmtId="190" fontId="79" fillId="0" borderId="0" applyFont="0" applyFill="0" applyBorder="0" applyAlignment="0" applyProtection="0"/>
    <xf numFmtId="0" fontId="85" fillId="48" borderId="0" applyNumberFormat="0" applyBorder="0" applyAlignment="0" applyProtection="0"/>
    <xf numFmtId="0" fontId="85" fillId="48" borderId="0" applyNumberFormat="0" applyBorder="0" applyAlignment="0" applyProtection="0"/>
    <xf numFmtId="0" fontId="85" fillId="48" borderId="0" applyNumberFormat="0" applyBorder="0" applyAlignment="0" applyProtection="0"/>
    <xf numFmtId="0" fontId="8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81"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57" fillId="0" borderId="0">
      <alignment vertical="top"/>
    </xf>
    <xf numFmtId="0" fontId="1" fillId="0" borderId="0"/>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2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8" fillId="0" borderId="0">
      <alignment horizontal="centerContinuous"/>
    </xf>
    <xf numFmtId="0" fontId="22"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2" fillId="13" borderId="22" applyNumberFormat="0" applyFont="0" applyAlignment="0" applyProtection="0"/>
    <xf numFmtId="191" fontId="79" fillId="0" borderId="0" applyFont="0" applyFill="0" applyBorder="0" applyAlignment="0" applyProtection="0"/>
    <xf numFmtId="0" fontId="86" fillId="46" borderId="39" applyNumberFormat="0" applyAlignment="0" applyProtection="0"/>
    <xf numFmtId="0" fontId="86" fillId="46" borderId="39" applyNumberFormat="0" applyAlignment="0" applyProtection="0"/>
    <xf numFmtId="0" fontId="86" fillId="46" borderId="39" applyNumberFormat="0" applyAlignment="0" applyProtection="0"/>
    <xf numFmtId="0" fontId="86" fillId="46" borderId="39" applyNumberFormat="0" applyAlignment="0" applyProtection="0"/>
    <xf numFmtId="0" fontId="47" fillId="61" borderId="39" applyNumberFormat="0" applyAlignment="0" applyProtection="0"/>
    <xf numFmtId="0" fontId="47" fillId="61" borderId="39" applyNumberFormat="0" applyAlignment="0" applyProtection="0"/>
    <xf numFmtId="0" fontId="87" fillId="2" borderId="5"/>
    <xf numFmtId="49" fontId="35"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7" fillId="3" borderId="0"/>
    <xf numFmtId="0" fontId="67" fillId="60" borderId="0"/>
    <xf numFmtId="0" fontId="64" fillId="4" borderId="0"/>
    <xf numFmtId="0" fontId="67" fillId="60" borderId="0"/>
    <xf numFmtId="193" fontId="79" fillId="0" borderId="40" applyNumberFormat="0" applyFont="0" applyFill="0" applyAlignment="0" applyProtection="0"/>
    <xf numFmtId="189" fontId="79" fillId="0" borderId="41" applyNumberFormat="0" applyFont="0" applyFill="0" applyAlignment="0" applyProtection="0"/>
    <xf numFmtId="193" fontId="79" fillId="0" borderId="42" applyNumberFormat="0" applyFont="0" applyFill="0" applyAlignment="0" applyProtection="0"/>
    <xf numFmtId="193" fontId="79" fillId="0" borderId="42" applyNumberFormat="0" applyFont="0" applyFill="0" applyAlignment="0" applyProtection="0"/>
    <xf numFmtId="193" fontId="79" fillId="0" borderId="43" applyNumberFormat="0" applyFont="0" applyFill="0" applyAlignment="0" applyProtection="0"/>
    <xf numFmtId="193" fontId="79" fillId="0" borderId="43" applyNumberFormat="0" applyFont="0" applyFill="0" applyAlignment="0" applyProtection="0"/>
    <xf numFmtId="193" fontId="79" fillId="0" borderId="40" applyNumberFormat="0" applyFont="0" applyFill="0" applyAlignment="0" applyProtection="0"/>
    <xf numFmtId="193" fontId="79" fillId="0" borderId="40" applyNumberFormat="0" applyFont="0" applyFill="0" applyAlignment="0" applyProtection="0"/>
    <xf numFmtId="0" fontId="60" fillId="60" borderId="0"/>
    <xf numFmtId="0" fontId="1" fillId="0" borderId="0"/>
    <xf numFmtId="0" fontId="1" fillId="0" borderId="0"/>
    <xf numFmtId="0" fontId="67" fillId="60" borderId="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3" fillId="0" borderId="0"/>
    <xf numFmtId="196" fontId="88" fillId="0" borderId="1"/>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90" fillId="69" borderId="0">
      <alignment horizontal="centerContinuous"/>
    </xf>
    <xf numFmtId="0" fontId="91" fillId="61" borderId="0" applyNumberFormat="0" applyBorder="0" applyAlignment="0">
      <alignment horizontal="center"/>
    </xf>
    <xf numFmtId="0" fontId="92" fillId="66" borderId="0" applyBorder="0"/>
    <xf numFmtId="173" fontId="35" fillId="0" borderId="24" applyFill="0" applyAlignment="0" applyProtection="0"/>
    <xf numFmtId="0" fontId="53" fillId="0" borderId="44" applyNumberFormat="0" applyFill="0" applyAlignment="0" applyProtection="0"/>
    <xf numFmtId="0" fontId="53"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3" fillId="0" borderId="45" applyNumberFormat="0" applyFill="0" applyAlignment="0" applyProtection="0"/>
    <xf numFmtId="0" fontId="93" fillId="0" borderId="45" applyNumberFormat="0" applyFill="0" applyAlignment="0" applyProtection="0"/>
    <xf numFmtId="0" fontId="93" fillId="0" borderId="45" applyNumberFormat="0" applyFill="0" applyAlignment="0" applyProtection="0"/>
    <xf numFmtId="0" fontId="93" fillId="0" borderId="45"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38" fontId="94" fillId="0" borderId="0"/>
    <xf numFmtId="3" fontId="95" fillId="0" borderId="0">
      <alignment horizontal="left"/>
    </xf>
    <xf numFmtId="37" fontId="96" fillId="0" borderId="0">
      <alignment horizontal="right"/>
      <protection locked="0"/>
    </xf>
    <xf numFmtId="0" fontId="97" fillId="0" borderId="0" applyNumberFormat="0" applyFill="0" applyBorder="0" applyAlignment="0">
      <protection locked="0"/>
    </xf>
    <xf numFmtId="167" fontId="57" fillId="0" borderId="0" applyFont="0" applyFill="0" applyBorder="0" applyAlignment="0" applyProtection="0"/>
    <xf numFmtId="168" fontId="57"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98" fillId="0" borderId="12" applyNumberFormat="0" applyFill="0" applyProtection="0">
      <alignment horizontal="centerContinuous"/>
    </xf>
    <xf numFmtId="189" fontId="99" fillId="0" borderId="0" applyNumberFormat="0" applyFill="0" applyBorder="0" applyProtection="0">
      <alignment horizontal="centerContinuous"/>
    </xf>
    <xf numFmtId="0" fontId="98" fillId="0" borderId="12" applyNumberFormat="0" applyFill="0" applyProtection="0">
      <alignment horizontal="centerContinuous"/>
    </xf>
    <xf numFmtId="171" fontId="11" fillId="0" borderId="0" applyFont="0" applyFill="0" applyBorder="0" applyAlignment="0" applyProtection="0"/>
    <xf numFmtId="41" fontId="11" fillId="0" borderId="0" applyFont="0" applyFill="0" applyBorder="0" applyAlignment="0" applyProtection="0"/>
    <xf numFmtId="171" fontId="11" fillId="0" borderId="0" applyFont="0" applyFill="0" applyBorder="0" applyAlignment="0" applyProtection="0"/>
    <xf numFmtId="0" fontId="102" fillId="38" borderId="0" applyNumberFormat="0" applyBorder="0" applyAlignment="0" applyProtection="0"/>
    <xf numFmtId="0" fontId="102" fillId="41" borderId="0" applyNumberFormat="0" applyBorder="0" applyAlignment="0" applyProtection="0"/>
    <xf numFmtId="0" fontId="102" fillId="43" borderId="0" applyNumberFormat="0" applyBorder="0" applyAlignment="0" applyProtection="0"/>
    <xf numFmtId="0" fontId="102" fillId="45" borderId="0" applyNumberFormat="0" applyBorder="0" applyAlignment="0" applyProtection="0"/>
    <xf numFmtId="0" fontId="102" fillId="39" borderId="0" applyNumberFormat="0" applyBorder="0" applyAlignment="0" applyProtection="0"/>
    <xf numFmtId="0" fontId="102" fillId="46" borderId="0" applyNumberFormat="0" applyBorder="0" applyAlignment="0" applyProtection="0"/>
    <xf numFmtId="0" fontId="22" fillId="38" borderId="0" applyNumberFormat="0" applyBorder="0" applyAlignment="0" applyProtection="0"/>
    <xf numFmtId="0" fontId="11" fillId="19"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102" fillId="40" borderId="0" applyNumberFormat="0" applyBorder="0" applyAlignment="0" applyProtection="0"/>
    <xf numFmtId="0" fontId="102" fillId="42" borderId="0" applyNumberFormat="0" applyBorder="0" applyAlignment="0" applyProtection="0"/>
    <xf numFmtId="0" fontId="102" fillId="47" borderId="0" applyNumberFormat="0" applyBorder="0" applyAlignment="0" applyProtection="0"/>
    <xf numFmtId="0" fontId="102" fillId="45" borderId="0" applyNumberFormat="0" applyBorder="0" applyAlignment="0" applyProtection="0"/>
    <xf numFmtId="0" fontId="102" fillId="40" borderId="0" applyNumberFormat="0" applyBorder="0" applyAlignment="0" applyProtection="0"/>
    <xf numFmtId="0" fontId="102" fillId="49"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105" fillId="50" borderId="0" applyNumberFormat="0" applyBorder="0" applyAlignment="0" applyProtection="0"/>
    <xf numFmtId="0" fontId="105" fillId="42" borderId="0" applyNumberFormat="0" applyBorder="0" applyAlignment="0" applyProtection="0"/>
    <xf numFmtId="0" fontId="105" fillId="47"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105" fillId="55" borderId="0" applyNumberFormat="0" applyBorder="0" applyAlignment="0" applyProtection="0"/>
    <xf numFmtId="0" fontId="105" fillId="56" borderId="0" applyNumberFormat="0" applyBorder="0" applyAlignment="0" applyProtection="0"/>
    <xf numFmtId="0" fontId="105" fillId="57"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1" borderId="0" applyNumberFormat="0" applyBorder="0" applyAlignment="0" applyProtection="0"/>
    <xf numFmtId="0" fontId="22" fillId="44" borderId="38" applyNumberFormat="0" applyFont="0" applyAlignment="0" applyProtection="0"/>
    <xf numFmtId="0" fontId="106" fillId="41" borderId="0" applyNumberFormat="0" applyBorder="0" applyAlignment="0" applyProtection="0"/>
    <xf numFmtId="0" fontId="48" fillId="61" borderId="25" applyNumberFormat="0" applyAlignment="0" applyProtection="0"/>
    <xf numFmtId="0" fontId="58" fillId="70" borderId="1">
      <alignment wrapText="1"/>
    </xf>
    <xf numFmtId="0" fontId="43" fillId="43" borderId="0" applyNumberFormat="0" applyBorder="0" applyAlignment="0" applyProtection="0"/>
    <xf numFmtId="0" fontId="107" fillId="61" borderId="25" applyNumberFormat="0" applyAlignment="0" applyProtection="0"/>
    <xf numFmtId="0" fontId="108" fillId="62" borderId="26" applyNumberFormat="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4" fillId="41" borderId="0" applyNumberFormat="0" applyBorder="0" applyAlignment="0" applyProtection="0"/>
    <xf numFmtId="0" fontId="109" fillId="0" borderId="0" applyNumberFormat="0" applyFill="0" applyBorder="0" applyAlignment="0" applyProtection="0"/>
    <xf numFmtId="0" fontId="101" fillId="0" borderId="0"/>
    <xf numFmtId="197" fontId="101" fillId="0" borderId="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52" fillId="0" borderId="0" applyNumberFormat="0" applyFill="0" applyBorder="0" applyAlignment="0" applyProtection="0"/>
    <xf numFmtId="0" fontId="110" fillId="43" borderId="0" applyNumberFormat="0" applyBorder="0" applyAlignment="0" applyProtection="0"/>
    <xf numFmtId="0" fontId="111" fillId="0" borderId="29" applyNumberFormat="0" applyFill="0" applyAlignment="0" applyProtection="0"/>
    <xf numFmtId="0" fontId="112" fillId="0" borderId="31" applyNumberFormat="0" applyFill="0" applyAlignment="0" applyProtection="0"/>
    <xf numFmtId="0" fontId="121" fillId="0" borderId="17" applyNumberFormat="0" applyFill="0" applyAlignment="0" applyProtection="0"/>
    <xf numFmtId="0" fontId="113" fillId="0" borderId="33" applyNumberFormat="0" applyFill="0" applyAlignment="0" applyProtection="0"/>
    <xf numFmtId="0" fontId="113" fillId="0" borderId="0" applyNumberFormat="0" applyFill="0" applyBorder="0" applyAlignment="0" applyProtection="0"/>
    <xf numFmtId="0" fontId="120"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28" fillId="10" borderId="18" applyNumberFormat="0" applyAlignment="0" applyProtection="0"/>
    <xf numFmtId="0" fontId="46" fillId="46" borderId="25" applyNumberFormat="0" applyAlignment="0" applyProtection="0"/>
    <xf numFmtId="0" fontId="114" fillId="46" borderId="25" applyNumberFormat="0" applyAlignment="0" applyProtection="0"/>
    <xf numFmtId="0" fontId="50" fillId="62" borderId="26" applyNumberFormat="0" applyAlignment="0" applyProtection="0"/>
    <xf numFmtId="0" fontId="115" fillId="0" borderId="35" applyNumberFormat="0" applyFill="0" applyAlignment="0" applyProtection="0"/>
    <xf numFmtId="0" fontId="49" fillId="0" borderId="35" applyNumberFormat="0" applyFill="0" applyAlignment="0" applyProtection="0"/>
    <xf numFmtId="0" fontId="45" fillId="48" borderId="0" applyNumberFormat="0" applyBorder="0" applyAlignment="0" applyProtection="0"/>
    <xf numFmtId="0" fontId="116" fillId="48" borderId="0" applyNumberFormat="0" applyBorder="0" applyAlignment="0" applyProtection="0"/>
    <xf numFmtId="197" fontId="1" fillId="0" borderId="0"/>
    <xf numFmtId="0" fontId="1" fillId="0" borderId="0">
      <alignment wrapText="1"/>
    </xf>
    <xf numFmtId="0" fontId="19" fillId="0" borderId="0"/>
    <xf numFmtId="0" fontId="19" fillId="0" borderId="0"/>
    <xf numFmtId="0" fontId="11" fillId="0" borderId="0"/>
    <xf numFmtId="0" fontId="19" fillId="0" borderId="0"/>
    <xf numFmtId="0" fontId="11" fillId="0" borderId="0"/>
    <xf numFmtId="201" fontId="1" fillId="0" borderId="0"/>
    <xf numFmtId="0" fontId="1" fillId="0" borderId="0"/>
    <xf numFmtId="197" fontId="1" fillId="0" borderId="0"/>
    <xf numFmtId="0" fontId="11" fillId="0" borderId="0"/>
    <xf numFmtId="197" fontId="1" fillId="0" borderId="0"/>
    <xf numFmtId="0" fontId="1" fillId="0" borderId="0"/>
    <xf numFmtId="0" fontId="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 fillId="0" borderId="0"/>
    <xf numFmtId="0" fontId="22" fillId="0" borderId="0"/>
    <xf numFmtId="0" fontId="22" fillId="0" borderId="0"/>
    <xf numFmtId="0" fontId="1" fillId="0" borderId="0"/>
    <xf numFmtId="0" fontId="102" fillId="0" borderId="0"/>
    <xf numFmtId="0" fontId="11" fillId="0" borderId="0"/>
    <xf numFmtId="0" fontId="11" fillId="0" borderId="0"/>
    <xf numFmtId="0" fontId="11" fillId="0" borderId="0"/>
    <xf numFmtId="0" fontId="11" fillId="0" borderId="0"/>
    <xf numFmtId="0" fontId="1" fillId="0" borderId="0"/>
    <xf numFmtId="0" fontId="11" fillId="0" borderId="0"/>
    <xf numFmtId="199" fontId="1" fillId="0" borderId="0">
      <alignment wrapText="1"/>
    </xf>
    <xf numFmtId="0" fontId="11" fillId="0" borderId="0"/>
    <xf numFmtId="0" fontId="11" fillId="0" borderId="0"/>
    <xf numFmtId="0" fontId="11" fillId="0" borderId="0"/>
    <xf numFmtId="0" fontId="11" fillId="0" borderId="0"/>
    <xf numFmtId="199" fontId="1" fillId="0" borderId="0">
      <alignment wrapText="1"/>
    </xf>
    <xf numFmtId="0" fontId="11" fillId="0" borderId="0"/>
    <xf numFmtId="197" fontId="1" fillId="0" borderId="0"/>
    <xf numFmtId="0" fontId="1" fillId="0" borderId="0"/>
    <xf numFmtId="197" fontId="1" fillId="0" borderId="0"/>
    <xf numFmtId="0" fontId="19" fillId="0" borderId="0"/>
    <xf numFmtId="0" fontId="102" fillId="0" borderId="0"/>
    <xf numFmtId="0" fontId="19" fillId="0" borderId="0"/>
    <xf numFmtId="197"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97" fontId="19" fillId="0" borderId="0"/>
    <xf numFmtId="197" fontId="19" fillId="0" borderId="0"/>
    <xf numFmtId="197" fontId="19" fillId="0" borderId="0"/>
    <xf numFmtId="0" fontId="11" fillId="0" borderId="0"/>
    <xf numFmtId="0" fontId="11" fillId="0" borderId="0"/>
    <xf numFmtId="0" fontId="19" fillId="0" borderId="0"/>
    <xf numFmtId="0" fontId="11" fillId="0" borderId="0"/>
    <xf numFmtId="0" fontId="11" fillId="0" borderId="0"/>
    <xf numFmtId="0" fontId="11" fillId="0" borderId="0"/>
    <xf numFmtId="197" fontId="19" fillId="0" borderId="0"/>
    <xf numFmtId="0" fontId="11" fillId="0" borderId="0"/>
    <xf numFmtId="197" fontId="19" fillId="0" borderId="0"/>
    <xf numFmtId="0" fontId="11" fillId="0" borderId="0"/>
    <xf numFmtId="0" fontId="11" fillId="0" borderId="0"/>
    <xf numFmtId="197" fontId="19" fillId="0" borderId="0"/>
    <xf numFmtId="0" fontId="11" fillId="0" borderId="0"/>
    <xf numFmtId="0" fontId="11" fillId="0" borderId="0"/>
    <xf numFmtId="197" fontId="19"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9" fontId="1" fillId="0" borderId="0">
      <alignment wrapText="1"/>
    </xf>
    <xf numFmtId="0" fontId="19" fillId="0" borderId="0"/>
    <xf numFmtId="197" fontId="19" fillId="0" borderId="0"/>
    <xf numFmtId="0" fontId="102" fillId="0" borderId="0"/>
    <xf numFmtId="0" fontId="102"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0" fontId="11" fillId="0" borderId="0"/>
    <xf numFmtId="199" fontId="1" fillId="0" borderId="0">
      <alignment wrapText="1"/>
    </xf>
    <xf numFmtId="0" fontId="11" fillId="0" borderId="0"/>
    <xf numFmtId="0" fontId="11" fillId="0" borderId="0"/>
    <xf numFmtId="197" fontId="19" fillId="0" borderId="0"/>
    <xf numFmtId="197" fontId="19" fillId="0" borderId="0"/>
    <xf numFmtId="0" fontId="11" fillId="0" borderId="0"/>
    <xf numFmtId="0" fontId="11"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0" fontId="102" fillId="0" borderId="0"/>
    <xf numFmtId="197" fontId="19" fillId="0" borderId="0"/>
    <xf numFmtId="197" fontId="19" fillId="0" borderId="0"/>
    <xf numFmtId="0" fontId="11" fillId="0" borderId="0"/>
    <xf numFmtId="0" fontId="102" fillId="0" borderId="0"/>
    <xf numFmtId="197" fontId="102" fillId="0" borderId="0"/>
    <xf numFmtId="199" fontId="1" fillId="0" borderId="0">
      <alignment wrapText="1"/>
    </xf>
    <xf numFmtId="0" fontId="102" fillId="0" borderId="0"/>
    <xf numFmtId="197" fontId="102" fillId="0" borderId="0"/>
    <xf numFmtId="0" fontId="102" fillId="0" borderId="0"/>
    <xf numFmtId="197" fontId="19" fillId="0" borderId="0"/>
    <xf numFmtId="197" fontId="19" fillId="0" borderId="0"/>
    <xf numFmtId="0" fontId="1" fillId="0" borderId="0"/>
    <xf numFmtId="197" fontId="19" fillId="0" borderId="0"/>
    <xf numFmtId="0"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0" fontId="11" fillId="0" borderId="0"/>
    <xf numFmtId="0" fontId="11" fillId="0" borderId="0"/>
    <xf numFmtId="0" fontId="19" fillId="0" borderId="0"/>
    <xf numFmtId="0" fontId="11" fillId="0" borderId="0"/>
    <xf numFmtId="197" fontId="1"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7" fillId="61" borderId="39" applyNumberFormat="0" applyAlignment="0" applyProtection="0"/>
    <xf numFmtId="9" fontId="19"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40" fillId="0" borderId="29" applyNumberFormat="0" applyFill="0" applyAlignment="0" applyProtection="0"/>
    <xf numFmtId="0" fontId="24" fillId="0" borderId="16"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42" fillId="0" borderId="0" applyNumberFormat="0" applyFill="0" applyBorder="0" applyAlignment="0" applyProtection="0"/>
    <xf numFmtId="0" fontId="39" fillId="0" borderId="0" applyNumberFormat="0" applyFill="0" applyBorder="0" applyAlignment="0" applyProtection="0"/>
    <xf numFmtId="0" fontId="101" fillId="0" borderId="0"/>
    <xf numFmtId="0" fontId="6" fillId="0" borderId="23" applyNumberFormat="0" applyFill="0" applyAlignment="0" applyProtection="0"/>
    <xf numFmtId="0" fontId="53" fillId="0" borderId="44" applyNumberFormat="0" applyFill="0" applyAlignment="0" applyProtection="0"/>
    <xf numFmtId="0" fontId="39" fillId="0" borderId="0" applyNumberFormat="0" applyFill="0" applyBorder="0" applyAlignment="0" applyProtection="0"/>
    <xf numFmtId="0" fontId="118" fillId="0" borderId="44" applyNumberFormat="0" applyFill="0" applyAlignment="0" applyProtection="0"/>
    <xf numFmtId="200" fontId="3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47" fillId="61" borderId="39" applyNumberFormat="0" applyAlignment="0" applyProtection="0"/>
    <xf numFmtId="169" fontId="38" fillId="0" borderId="0" applyFont="0" applyFill="0" applyBorder="0" applyAlignment="0" applyProtection="0"/>
    <xf numFmtId="198" fontId="1" fillId="0" borderId="0" applyFont="0" applyFill="0" applyBorder="0" applyAlignment="0" applyProtection="0"/>
    <xf numFmtId="0" fontId="119" fillId="0" borderId="0" applyNumberFormat="0" applyFill="0" applyBorder="0" applyAlignment="0" applyProtection="0"/>
    <xf numFmtId="0" fontId="51" fillId="0" borderId="0" applyNumberFormat="0" applyFill="0" applyBorder="0" applyAlignment="0" applyProtection="0"/>
    <xf numFmtId="0" fontId="103" fillId="0" borderId="0" applyNumberForma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6" fillId="0" borderId="0"/>
    <xf numFmtId="0" fontId="122" fillId="0" borderId="0" applyNumberFormat="0" applyFill="0" applyBorder="0" applyProtection="0">
      <alignment vertical="top"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5" fillId="46" borderId="53" applyNumberFormat="0" applyAlignment="0" applyProtection="0"/>
    <xf numFmtId="0" fontId="65" fillId="46" borderId="53" applyNumberFormat="0" applyAlignment="0" applyProtection="0"/>
    <xf numFmtId="0" fontId="65" fillId="46" borderId="53" applyNumberFormat="0" applyAlignment="0" applyProtection="0"/>
    <xf numFmtId="0" fontId="65" fillId="46" borderId="53" applyNumberFormat="0" applyAlignment="0" applyProtection="0"/>
    <xf numFmtId="0" fontId="48" fillId="61" borderId="53" applyNumberFormat="0" applyAlignment="0" applyProtection="0"/>
    <xf numFmtId="0" fontId="48"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7" fillId="60" borderId="54">
      <alignment horizontal="left"/>
    </xf>
    <xf numFmtId="0" fontId="65" fillId="65" borderId="55">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80" fillId="48" borderId="53" applyNumberFormat="0" applyAlignment="0" applyProtection="0"/>
    <xf numFmtId="0" fontId="80" fillId="48" borderId="53" applyNumberFormat="0" applyAlignment="0" applyProtection="0"/>
    <xf numFmtId="0" fontId="80" fillId="48" borderId="53" applyNumberFormat="0" applyAlignment="0" applyProtection="0"/>
    <xf numFmtId="0" fontId="80" fillId="48" borderId="53" applyNumberFormat="0" applyAlignment="0" applyProtection="0"/>
    <xf numFmtId="0" fontId="46" fillId="46" borderId="53" applyNumberFormat="0" applyAlignment="0" applyProtection="0"/>
    <xf numFmtId="0" fontId="46" fillId="46" borderId="53" applyNumberFormat="0" applyAlignment="0" applyProtection="0"/>
    <xf numFmtId="10" fontId="38" fillId="68" borderId="50" applyBorder="0">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6" fillId="46" borderId="57" applyNumberFormat="0" applyAlignment="0" applyProtection="0"/>
    <xf numFmtId="0" fontId="86" fillId="46" borderId="57" applyNumberFormat="0" applyAlignment="0" applyProtection="0"/>
    <xf numFmtId="0" fontId="86" fillId="46" borderId="57" applyNumberFormat="0" applyAlignment="0" applyProtection="0"/>
    <xf numFmtId="0" fontId="86" fillId="46" borderId="57" applyNumberFormat="0" applyAlignment="0" applyProtection="0"/>
    <xf numFmtId="0" fontId="47" fillId="61" borderId="57" applyNumberFormat="0" applyAlignment="0" applyProtection="0"/>
    <xf numFmtId="0" fontId="47"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53" fillId="0" borderId="58" applyNumberFormat="0" applyFill="0" applyAlignment="0" applyProtection="0"/>
    <xf numFmtId="0" fontId="53" fillId="0" borderId="58"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41" fontId="11" fillId="0" borderId="0" applyFont="0" applyFill="0" applyBorder="0" applyAlignment="0" applyProtection="0"/>
    <xf numFmtId="0" fontId="22" fillId="44" borderId="56" applyNumberFormat="0" applyFont="0" applyAlignment="0" applyProtection="0"/>
    <xf numFmtId="0" fontId="48" fillId="61" borderId="53" applyNumberFormat="0" applyAlignment="0" applyProtection="0"/>
    <xf numFmtId="0" fontId="107" fillId="61" borderId="53" applyNumberFormat="0" applyAlignment="0" applyProtection="0"/>
    <xf numFmtId="0" fontId="46" fillId="46" borderId="53" applyNumberFormat="0" applyAlignment="0" applyProtection="0"/>
    <xf numFmtId="0" fontId="114" fillId="46" borderId="5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7" fillId="61" borderId="57" applyNumberFormat="0" applyAlignment="0" applyProtection="0"/>
    <xf numFmtId="0" fontId="53" fillId="0" borderId="58" applyNumberFormat="0" applyFill="0" applyAlignment="0" applyProtection="0"/>
    <xf numFmtId="0" fontId="118" fillId="0" borderId="58"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7"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 fillId="0" borderId="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58" fillId="50"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54"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58" fillId="55" borderId="0" applyNumberFormat="0" applyBorder="0" applyAlignment="0" applyProtection="0"/>
    <xf numFmtId="0" fontId="58" fillId="56" borderId="0" applyNumberFormat="0" applyBorder="0" applyAlignment="0" applyProtection="0"/>
    <xf numFmtId="0" fontId="58" fillId="57" borderId="0" applyNumberFormat="0" applyBorder="0" applyAlignment="0" applyProtection="0"/>
    <xf numFmtId="0" fontId="58" fillId="52" borderId="0" applyNumberFormat="0" applyBorder="0" applyAlignment="0" applyProtection="0"/>
    <xf numFmtId="0" fontId="58" fillId="51" borderId="0" applyNumberFormat="0" applyBorder="0" applyAlignment="0" applyProtection="0"/>
    <xf numFmtId="0" fontId="131" fillId="0" borderId="0" applyNumberFormat="0" applyBorder="0" applyProtection="0">
      <alignment horizontal="left" vertical="center" wrapText="1"/>
      <protection locked="0"/>
    </xf>
    <xf numFmtId="0" fontId="61" fillId="41" borderId="0" applyNumberFormat="0" applyBorder="0" applyAlignment="0" applyProtection="0"/>
    <xf numFmtId="0" fontId="46" fillId="46" borderId="53" applyNumberFormat="0" applyAlignment="0" applyProtection="0"/>
    <xf numFmtId="0" fontId="43" fillId="43" borderId="0" applyNumberFormat="0" applyBorder="0" applyAlignment="0" applyProtection="0"/>
    <xf numFmtId="0" fontId="132" fillId="61" borderId="53" applyNumberFormat="0" applyAlignment="0" applyProtection="0"/>
    <xf numFmtId="0" fontId="48" fillId="61" borderId="53" applyNumberFormat="0" applyAlignment="0" applyProtection="0"/>
    <xf numFmtId="0" fontId="50" fillId="62" borderId="26" applyNumberFormat="0" applyAlignment="0" applyProtection="0"/>
    <xf numFmtId="0" fontId="49" fillId="0" borderId="35" applyNumberFormat="0" applyFill="0" applyAlignment="0" applyProtection="0"/>
    <xf numFmtId="0" fontId="39" fillId="0" borderId="0" applyNumberFormat="0" applyFill="0" applyBorder="0" applyAlignment="0" applyProtection="0"/>
    <xf numFmtId="0" fontId="40" fillId="0" borderId="29"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42" fillId="0" borderId="0" applyNumberFormat="0" applyFill="0" applyBorder="0" applyAlignment="0" applyProtection="0"/>
    <xf numFmtId="206" fontId="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31" fillId="0" borderId="0" applyNumberFormat="0" applyFill="0" applyBorder="0" applyProtection="0">
      <alignment horizontal="right" vertical="center"/>
      <protection locked="0"/>
    </xf>
    <xf numFmtId="0" fontId="50" fillId="62" borderId="26" applyNumberFormat="0" applyAlignment="0" applyProtection="0"/>
    <xf numFmtId="0" fontId="42" fillId="0" borderId="0" applyNumberFormat="0" applyFill="0" applyBorder="0" applyAlignment="0" applyProtection="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46" fillId="46" borderId="53" applyNumberFormat="0" applyAlignment="0" applyProtection="0"/>
    <xf numFmtId="0" fontId="51" fillId="0" borderId="0" applyNumberFormat="0" applyFill="0" applyBorder="0" applyAlignment="0" applyProtection="0"/>
    <xf numFmtId="0" fontId="73" fillId="43" borderId="0" applyNumberFormat="0" applyBorder="0" applyAlignment="0" applyProtection="0"/>
    <xf numFmtId="0" fontId="113"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20" fillId="0" borderId="0" applyNumberFormat="0" applyFill="0" applyBorder="0" applyAlignment="0" applyProtection="0">
      <alignment vertical="top"/>
      <protection locked="0"/>
    </xf>
    <xf numFmtId="0" fontId="49" fillId="0" borderId="35" applyNumberFormat="0" applyFill="0" applyAlignment="0" applyProtection="0"/>
    <xf numFmtId="0" fontId="12" fillId="0" borderId="0" applyNumberFormat="0" applyFill="0" applyBorder="0" applyAlignment="0" applyProtection="0"/>
    <xf numFmtId="0" fontId="120" fillId="0" borderId="0" applyNumberFormat="0" applyFill="0" applyBorder="0" applyAlignment="0" applyProtection="0">
      <alignment vertical="top"/>
      <protection locked="0"/>
    </xf>
    <xf numFmtId="0" fontId="44" fillId="41" borderId="0" applyNumberFormat="0" applyBorder="0" applyAlignment="0" applyProtection="0"/>
    <xf numFmtId="0" fontId="80" fillId="46" borderId="53" applyNumberFormat="0" applyAlignment="0" applyProtection="0"/>
    <xf numFmtId="3" fontId="1" fillId="74" borderId="1" applyFont="0">
      <alignment horizontal="right" vertical="center"/>
      <protection locked="0"/>
    </xf>
    <xf numFmtId="0" fontId="1" fillId="44" borderId="56" applyNumberFormat="0" applyFont="0" applyAlignment="0" applyProtection="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43" fillId="43" borderId="0" applyNumberFormat="0" applyBorder="0" applyAlignment="0" applyProtection="0"/>
    <xf numFmtId="0" fontId="47" fillId="61" borderId="64" applyNumberFormat="0" applyAlignment="0" applyProtection="0"/>
    <xf numFmtId="43" fontId="1" fillId="0" borderId="0" applyFont="0" applyFill="0" applyBorder="0" applyAlignment="0" applyProtection="0"/>
    <xf numFmtId="206" fontId="11" fillId="0" borderId="0" applyFont="0" applyFill="0" applyBorder="0" applyAlignment="0" applyProtection="0"/>
    <xf numFmtId="0" fontId="120"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35" applyNumberFormat="0" applyFill="0" applyAlignment="0" applyProtection="0"/>
    <xf numFmtId="0" fontId="52"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6"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37" fillId="0" borderId="0"/>
    <xf numFmtId="0" fontId="1" fillId="0" borderId="0"/>
    <xf numFmtId="0" fontId="22" fillId="0" borderId="0"/>
    <xf numFmtId="0" fontId="22" fillId="0" borderId="0"/>
    <xf numFmtId="0" fontId="5" fillId="0" borderId="0"/>
    <xf numFmtId="0" fontId="16" fillId="0" borderId="0"/>
    <xf numFmtId="0" fontId="1" fillId="0" borderId="0"/>
    <xf numFmtId="0" fontId="1" fillId="44" borderId="56" applyNumberFormat="0" applyFont="0" applyAlignment="0" applyProtection="0"/>
    <xf numFmtId="0" fontId="22" fillId="13" borderId="22" applyNumberFormat="0" applyFont="0" applyAlignment="0" applyProtection="0"/>
    <xf numFmtId="0" fontId="86" fillId="61" borderId="64"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1" fillId="75" borderId="1" applyNumberFormat="0" applyFont="0" applyAlignment="0"/>
    <xf numFmtId="9" fontId="22" fillId="0" borderId="0" applyFont="0" applyFill="0" applyBorder="0" applyAlignment="0" applyProtection="0"/>
    <xf numFmtId="0" fontId="44" fillId="41" borderId="0" applyNumberFormat="0" applyBorder="0" applyAlignment="0" applyProtection="0"/>
    <xf numFmtId="0" fontId="47" fillId="61" borderId="64" applyNumberFormat="0" applyAlignment="0" applyProtection="0"/>
    <xf numFmtId="40" fontId="22" fillId="76" borderId="1"/>
    <xf numFmtId="40" fontId="11" fillId="76" borderId="1"/>
    <xf numFmtId="40" fontId="22" fillId="77" borderId="1"/>
    <xf numFmtId="40" fontId="11" fillId="77" borderId="1"/>
    <xf numFmtId="49" fontId="138" fillId="78" borderId="65">
      <alignment horizontal="center"/>
    </xf>
    <xf numFmtId="49" fontId="1" fillId="78" borderId="65">
      <alignment horizontal="center"/>
    </xf>
    <xf numFmtId="49" fontId="139" fillId="0" borderId="0"/>
    <xf numFmtId="0" fontId="22" fillId="79" borderId="1"/>
    <xf numFmtId="0" fontId="11" fillId="79" borderId="1"/>
    <xf numFmtId="0" fontId="22" fillId="76" borderId="1"/>
    <xf numFmtId="0" fontId="11" fillId="76" borderId="1"/>
    <xf numFmtId="40" fontId="22" fillId="76" borderId="1"/>
    <xf numFmtId="40" fontId="11" fillId="76" borderId="1"/>
    <xf numFmtId="40" fontId="22" fillId="76" borderId="1"/>
    <xf numFmtId="40" fontId="11" fillId="76" borderId="1"/>
    <xf numFmtId="40" fontId="22" fillId="77" borderId="1"/>
    <xf numFmtId="40" fontId="11" fillId="77" borderId="1"/>
    <xf numFmtId="49" fontId="138" fillId="80" borderId="65">
      <alignment vertical="center"/>
    </xf>
    <xf numFmtId="49" fontId="1" fillId="78" borderId="65">
      <alignment vertical="center"/>
    </xf>
    <xf numFmtId="49" fontId="1" fillId="0" borderId="0">
      <alignment horizontal="right"/>
    </xf>
    <xf numFmtId="40" fontId="22" fillId="81" borderId="1"/>
    <xf numFmtId="40" fontId="11" fillId="81" borderId="1"/>
    <xf numFmtId="40" fontId="22" fillId="82" borderId="1"/>
    <xf numFmtId="40" fontId="11" fillId="82" borderId="1"/>
    <xf numFmtId="0" fontId="45" fillId="48" borderId="0" applyNumberFormat="0" applyBorder="0" applyAlignment="0" applyProtection="0"/>
    <xf numFmtId="3" fontId="1" fillId="2" borderId="1" applyFont="0">
      <alignment horizontal="right" vertical="center"/>
    </xf>
    <xf numFmtId="0" fontId="1" fillId="0" borderId="0"/>
    <xf numFmtId="0" fontId="22" fillId="0" borderId="0"/>
    <xf numFmtId="0" fontId="1" fillId="0" borderId="0"/>
    <xf numFmtId="0" fontId="16" fillId="0" borderId="0"/>
    <xf numFmtId="0" fontId="22" fillId="0" borderId="0"/>
    <xf numFmtId="0" fontId="48" fillId="61" borderId="66" applyNumberFormat="0" applyAlignment="0" applyProtection="0"/>
    <xf numFmtId="0" fontId="131" fillId="0" borderId="0" applyNumberFormat="0" applyFont="0" applyFill="0" applyBorder="0" applyAlignment="0" applyProtection="0">
      <alignment horizontal="left" vertical="top" wrapText="1"/>
      <protection locked="0"/>
    </xf>
    <xf numFmtId="0" fontId="51" fillId="0" borderId="0" applyNumberFormat="0" applyFill="0" applyBorder="0" applyAlignment="0" applyProtection="0"/>
    <xf numFmtId="0" fontId="52" fillId="0" borderId="0" applyNumberFormat="0" applyFill="0" applyBorder="0" applyAlignment="0" applyProtection="0"/>
    <xf numFmtId="0" fontId="2" fillId="0" borderId="29" applyAlignment="0">
      <alignment horizontal="left" vertical="top" wrapText="1"/>
      <protection locked="0"/>
    </xf>
    <xf numFmtId="0" fontId="39" fillId="0" borderId="0" applyNumberFormat="0" applyFill="0" applyBorder="0" applyAlignment="0" applyProtection="0"/>
    <xf numFmtId="0" fontId="40" fillId="0" borderId="29"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39" fillId="0" borderId="0" applyNumberFormat="0" applyFill="0" applyBorder="0" applyAlignment="0" applyProtection="0"/>
    <xf numFmtId="0" fontId="93" fillId="0" borderId="67" applyNumberFormat="0" applyFill="0" applyAlignment="0" applyProtection="0"/>
    <xf numFmtId="208" fontId="11" fillId="0" borderId="0" applyFont="0" applyFill="0" applyBorder="0" applyAlignment="0" applyProtection="0"/>
    <xf numFmtId="208" fontId="1" fillId="0" borderId="0" applyFont="0" applyFill="0" applyBorder="0" applyAlignment="0" applyProtection="0">
      <alignment vertical="center"/>
    </xf>
    <xf numFmtId="0" fontId="53" fillId="0" borderId="67" applyNumberFormat="0" applyFill="0" applyAlignment="0" applyProtection="0"/>
    <xf numFmtId="0" fontId="12" fillId="0" borderId="0" applyNumberFormat="0" applyFill="0" applyBorder="0" applyAlignment="0" applyProtection="0"/>
    <xf numFmtId="49" fontId="138" fillId="80" borderId="68">
      <alignment vertical="center"/>
    </xf>
    <xf numFmtId="206" fontId="11" fillId="0" borderId="0" applyFont="0" applyFill="0" applyBorder="0" applyAlignment="0" applyProtection="0"/>
    <xf numFmtId="0" fontId="46" fillId="46" borderId="69" applyNumberFormat="0" applyAlignment="0" applyProtection="0"/>
    <xf numFmtId="0" fontId="132" fillId="61" borderId="69" applyNumberFormat="0" applyAlignment="0" applyProtection="0"/>
    <xf numFmtId="0" fontId="48" fillId="61" borderId="69" applyNumberFormat="0" applyAlignment="0" applyProtection="0"/>
    <xf numFmtId="0" fontId="46" fillId="46" borderId="69" applyNumberFormat="0" applyAlignment="0" applyProtection="0"/>
    <xf numFmtId="3" fontId="1" fillId="67" borderId="70" applyFont="0" applyProtection="0">
      <alignment horizontal="right" vertical="center"/>
    </xf>
    <xf numFmtId="0" fontId="1" fillId="67" borderId="71" applyNumberFormat="0" applyFont="0" applyBorder="0" applyProtection="0">
      <alignment horizontal="left" vertical="center"/>
    </xf>
    <xf numFmtId="0" fontId="80" fillId="46" borderId="69" applyNumberFormat="0" applyAlignment="0" applyProtection="0"/>
    <xf numFmtId="3" fontId="1" fillId="74" borderId="70" applyFont="0">
      <alignment horizontal="right" vertical="center"/>
      <protection locked="0"/>
    </xf>
    <xf numFmtId="0" fontId="1" fillId="44" borderId="72" applyNumberFormat="0" applyFont="0" applyAlignment="0" applyProtection="0"/>
    <xf numFmtId="0" fontId="47" fillId="61" borderId="7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72" applyNumberFormat="0" applyFont="0" applyAlignment="0" applyProtection="0"/>
    <xf numFmtId="0" fontId="86" fillId="61" borderId="73" applyNumberFormat="0" applyAlignment="0" applyProtection="0"/>
    <xf numFmtId="0" fontId="1" fillId="75" borderId="70" applyNumberFormat="0" applyFont="0" applyAlignment="0"/>
    <xf numFmtId="0" fontId="47" fillId="61" borderId="73" applyNumberFormat="0" applyAlignment="0" applyProtection="0"/>
    <xf numFmtId="40" fontId="22" fillId="76" borderId="70"/>
    <xf numFmtId="40" fontId="11" fillId="76" borderId="70"/>
    <xf numFmtId="40" fontId="22" fillId="77" borderId="70"/>
    <xf numFmtId="40" fontId="11" fillId="77" borderId="70"/>
    <xf numFmtId="49" fontId="138" fillId="78" borderId="68">
      <alignment horizontal="center"/>
    </xf>
    <xf numFmtId="49" fontId="1" fillId="78" borderId="68">
      <alignment horizontal="center"/>
    </xf>
    <xf numFmtId="0" fontId="22" fillId="79" borderId="70"/>
    <xf numFmtId="0" fontId="11" fillId="79" borderId="70"/>
    <xf numFmtId="0" fontId="22" fillId="76" borderId="70"/>
    <xf numFmtId="0" fontId="11" fillId="76" borderId="70"/>
    <xf numFmtId="40" fontId="22" fillId="76" borderId="70"/>
    <xf numFmtId="40" fontId="11" fillId="76" borderId="70"/>
    <xf numFmtId="40" fontId="22" fillId="76" borderId="70"/>
    <xf numFmtId="40" fontId="11" fillId="76" borderId="70"/>
    <xf numFmtId="40" fontId="22" fillId="77" borderId="70"/>
    <xf numFmtId="40" fontId="11" fillId="77" borderId="70"/>
    <xf numFmtId="49" fontId="1" fillId="78" borderId="68">
      <alignment vertical="center"/>
    </xf>
    <xf numFmtId="40" fontId="22" fillId="81" borderId="70"/>
    <xf numFmtId="40" fontId="11" fillId="81" borderId="70"/>
    <xf numFmtId="40" fontId="22" fillId="82" borderId="70"/>
    <xf numFmtId="40" fontId="11" fillId="82" borderId="70"/>
    <xf numFmtId="3" fontId="1" fillId="2" borderId="70" applyFont="0">
      <alignment horizontal="right" vertical="center"/>
    </xf>
    <xf numFmtId="0" fontId="48" fillId="61" borderId="69" applyNumberFormat="0" applyAlignment="0" applyProtection="0"/>
    <xf numFmtId="0" fontId="93" fillId="0" borderId="74" applyNumberFormat="0" applyFill="0" applyAlignment="0" applyProtection="0"/>
    <xf numFmtId="0" fontId="53" fillId="0" borderId="74" applyNumberFormat="0" applyFill="0" applyAlignment="0" applyProtection="0"/>
    <xf numFmtId="0" fontId="1" fillId="0" borderId="0">
      <alignment vertical="center"/>
    </xf>
    <xf numFmtId="0" fontId="3" fillId="2" borderId="71" applyFont="0" applyBorder="0">
      <alignment horizontal="center" wrapText="1"/>
    </xf>
    <xf numFmtId="0" fontId="11" fillId="0" borderId="0"/>
    <xf numFmtId="3" fontId="1" fillId="4" borderId="70" applyFont="0">
      <alignment horizontal="right" vertical="center"/>
      <protection locked="0"/>
    </xf>
    <xf numFmtId="43" fontId="123" fillId="0" borderId="0" applyFon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9" fillId="0" borderId="0" xfId="0" applyFont="1"/>
    <xf numFmtId="0" fontId="6" fillId="0" borderId="0" xfId="0" applyFont="1"/>
    <xf numFmtId="0" fontId="13" fillId="5" borderId="0" xfId="0" applyFont="1" applyFill="1" applyAlignment="1">
      <alignment vertical="center" wrapText="1"/>
    </xf>
    <xf numFmtId="0" fontId="0" fillId="6" borderId="0" xfId="0" applyFill="1"/>
    <xf numFmtId="0" fontId="0" fillId="6" borderId="0" xfId="0" applyFill="1" applyAlignment="1">
      <alignment wrapText="1"/>
    </xf>
    <xf numFmtId="0" fontId="10" fillId="0" borderId="0" xfId="0" applyFont="1"/>
    <xf numFmtId="0" fontId="15" fillId="0" borderId="0" xfId="0" applyFont="1"/>
    <xf numFmtId="0" fontId="15" fillId="0" borderId="0" xfId="0" applyFont="1" applyAlignment="1">
      <alignment horizontal="center"/>
    </xf>
    <xf numFmtId="0" fontId="21" fillId="0" borderId="0" xfId="0" applyFont="1" applyAlignment="1">
      <alignment horizontal="center" wrapText="1"/>
    </xf>
    <xf numFmtId="0" fontId="6" fillId="6" borderId="0" xfId="0" applyFont="1" applyFill="1"/>
    <xf numFmtId="0" fontId="125" fillId="6" borderId="0" xfId="0" applyFont="1" applyFill="1"/>
    <xf numFmtId="0" fontId="125" fillId="0" borderId="0" xfId="0" applyFont="1"/>
    <xf numFmtId="0" fontId="17" fillId="6" borderId="0" xfId="0" applyFont="1" applyFill="1" applyAlignment="1">
      <alignment vertical="center"/>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10" fillId="6" borderId="0" xfId="0" applyFont="1" applyFill="1" applyAlignment="1">
      <alignment vertical="center" wrapText="1"/>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0" fontId="7" fillId="6" borderId="0" xfId="0" applyFont="1" applyFill="1" applyAlignment="1">
      <alignment wrapText="1"/>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30" fillId="6" borderId="0" xfId="0" applyFont="1" applyFill="1" applyAlignment="1">
      <alignment horizontal="right"/>
    </xf>
    <xf numFmtId="0" fontId="130" fillId="6" borderId="0" xfId="0" applyFont="1" applyFill="1" applyAlignment="1">
      <alignment wrapText="1"/>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9"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29" fillId="6" borderId="6" xfId="3059" applyFont="1" applyFill="1" applyBorder="1" applyAlignment="1">
      <alignment horizontal="center" vertical="center"/>
    </xf>
    <xf numFmtId="0" fontId="7" fillId="6" borderId="0" xfId="0" applyFont="1" applyFill="1" applyAlignment="1">
      <alignment vertical="top" wrapText="1"/>
    </xf>
    <xf numFmtId="0" fontId="127" fillId="6" borderId="0" xfId="0" applyFont="1" applyFill="1"/>
    <xf numFmtId="0" fontId="124" fillId="6" borderId="0" xfId="0" applyFont="1" applyFill="1"/>
    <xf numFmtId="0" fontId="32" fillId="72" borderId="46" xfId="0" applyFont="1" applyFill="1" applyBorder="1" applyAlignment="1">
      <alignment horizontal="center"/>
    </xf>
    <xf numFmtId="0" fontId="32" fillId="72" borderId="47" xfId="0" applyFont="1" applyFill="1" applyBorder="1" applyAlignment="1">
      <alignment horizontal="center"/>
    </xf>
    <xf numFmtId="0" fontId="8" fillId="6" borderId="0" xfId="0" applyFont="1" applyFill="1"/>
    <xf numFmtId="0" fontId="7" fillId="6" borderId="0" xfId="0" applyFont="1" applyFill="1" applyAlignment="1">
      <alignment horizontal="left" vertical="top" wrapText="1"/>
    </xf>
    <xf numFmtId="0" fontId="7" fillId="0" borderId="70" xfId="0" applyFont="1" applyBorder="1" applyAlignment="1">
      <alignment horizontal="left" vertical="center" wrapText="1" indent="1"/>
    </xf>
    <xf numFmtId="15" fontId="0" fillId="6" borderId="75" xfId="0" quotePrefix="1" applyNumberFormat="1" applyFill="1" applyBorder="1" applyAlignment="1">
      <alignment horizontal="right"/>
    </xf>
    <xf numFmtId="0" fontId="126" fillId="72" borderId="70" xfId="0" applyFont="1" applyFill="1" applyBorder="1" applyAlignment="1">
      <alignment horizontal="left"/>
    </xf>
    <xf numFmtId="0" fontId="0" fillId="6" borderId="70" xfId="0" applyFill="1" applyBorder="1" applyAlignment="1">
      <alignment horizontal="left" indent="2"/>
    </xf>
    <xf numFmtId="0" fontId="0" fillId="6" borderId="70" xfId="0" applyFill="1" applyBorder="1" applyAlignment="1">
      <alignment horizontal="right"/>
    </xf>
    <xf numFmtId="0" fontId="0" fillId="0" borderId="70" xfId="0" applyBorder="1"/>
    <xf numFmtId="0" fontId="0" fillId="6" borderId="70" xfId="0" applyFill="1" applyBorder="1" applyAlignment="1">
      <alignment vertical="center"/>
    </xf>
    <xf numFmtId="0" fontId="129" fillId="6" borderId="70" xfId="3059" applyFont="1" applyFill="1" applyBorder="1" applyAlignment="1">
      <alignment horizontal="center" vertical="center"/>
    </xf>
    <xf numFmtId="0" fontId="32" fillId="72" borderId="70" xfId="0" applyFont="1" applyFill="1" applyBorder="1" applyAlignment="1">
      <alignment horizontal="center" vertical="center" wrapText="1"/>
    </xf>
    <xf numFmtId="49" fontId="32" fillId="72" borderId="70" xfId="0" applyNumberFormat="1" applyFont="1" applyFill="1" applyBorder="1" applyAlignment="1">
      <alignment horizontal="center" vertical="center" wrapText="1"/>
    </xf>
    <xf numFmtId="0" fontId="14" fillId="73" borderId="70" xfId="0" applyFont="1" applyFill="1" applyBorder="1" applyAlignment="1">
      <alignment horizontal="center" vertical="center" wrapText="1"/>
    </xf>
    <xf numFmtId="0" fontId="10" fillId="73" borderId="70" xfId="0" applyFont="1" applyFill="1" applyBorder="1" applyAlignment="1">
      <alignment vertical="center" wrapText="1"/>
    </xf>
    <xf numFmtId="202" fontId="10" fillId="73" borderId="70" xfId="2891" applyNumberFormat="1" applyFont="1" applyFill="1" applyBorder="1" applyAlignment="1" applyProtection="1">
      <alignment horizontal="center" vertical="center" wrapText="1"/>
      <protection locked="0"/>
    </xf>
    <xf numFmtId="202" fontId="10" fillId="73" borderId="70" xfId="2891" applyNumberFormat="1" applyFont="1" applyFill="1" applyBorder="1" applyAlignment="1">
      <alignment vertical="center" wrapText="1"/>
    </xf>
    <xf numFmtId="0" fontId="13" fillId="0" borderId="70" xfId="0" applyFont="1" applyBorder="1" applyAlignment="1">
      <alignment horizontal="center" vertical="center" wrapText="1"/>
    </xf>
    <xf numFmtId="202" fontId="7" fillId="0" borderId="70" xfId="2891" applyNumberFormat="1" applyFont="1" applyBorder="1" applyAlignment="1">
      <alignment horizontal="left" vertical="center" wrapText="1" indent="1"/>
    </xf>
    <xf numFmtId="202" fontId="7" fillId="0" borderId="70" xfId="2891" applyNumberFormat="1" applyFont="1" applyFill="1" applyBorder="1" applyAlignment="1" applyProtection="1">
      <alignment horizontal="center" vertical="center" wrapText="1"/>
      <protection locked="0"/>
    </xf>
    <xf numFmtId="0" fontId="123" fillId="0" borderId="70" xfId="0" applyFont="1" applyBorder="1" applyAlignment="1">
      <alignment horizontal="left" vertical="center" wrapText="1" indent="1"/>
    </xf>
    <xf numFmtId="0" fontId="7" fillId="0" borderId="70" xfId="0" applyFont="1" applyBorder="1" applyAlignment="1">
      <alignment horizontal="center" vertical="center" wrapText="1"/>
    </xf>
    <xf numFmtId="49" fontId="126" fillId="72" borderId="70" xfId="0" applyNumberFormat="1" applyFont="1" applyFill="1" applyBorder="1" applyAlignment="1">
      <alignment horizontal="center"/>
    </xf>
    <xf numFmtId="0" fontId="13" fillId="0" borderId="70" xfId="0" applyFont="1" applyBorder="1" applyAlignment="1">
      <alignment vertical="center" wrapText="1"/>
    </xf>
    <xf numFmtId="202" fontId="13" fillId="0" borderId="70" xfId="2891" applyNumberFormat="1" applyFont="1" applyBorder="1" applyAlignment="1">
      <alignment horizontal="center" vertical="center" wrapText="1"/>
    </xf>
    <xf numFmtId="3" fontId="0" fillId="0" borderId="70" xfId="0" applyNumberFormat="1" applyBorder="1" applyAlignment="1">
      <alignment horizontal="right"/>
    </xf>
    <xf numFmtId="3" fontId="13" fillId="0" borderId="70" xfId="2891" applyNumberFormat="1" applyFont="1" applyBorder="1" applyAlignment="1">
      <alignment horizontal="right" vertical="center" wrapText="1"/>
    </xf>
    <xf numFmtId="203" fontId="13" fillId="0" borderId="70" xfId="2891" applyNumberFormat="1" applyFont="1" applyBorder="1" applyAlignment="1">
      <alignment horizontal="center" vertical="center" wrapText="1"/>
    </xf>
    <xf numFmtId="0" fontId="13" fillId="6" borderId="70" xfId="0" applyFont="1" applyFill="1" applyBorder="1" applyAlignment="1">
      <alignment horizontal="center" vertical="center" wrapText="1"/>
    </xf>
    <xf numFmtId="0" fontId="7" fillId="6" borderId="70" xfId="0" applyFont="1" applyFill="1" applyBorder="1" applyAlignment="1">
      <alignment vertical="center" wrapText="1"/>
    </xf>
    <xf numFmtId="204" fontId="13" fillId="0" borderId="70" xfId="0" applyNumberFormat="1" applyFont="1" applyBorder="1" applyAlignment="1">
      <alignment horizontal="right" vertical="center" wrapText="1"/>
    </xf>
    <xf numFmtId="0" fontId="7" fillId="0" borderId="70" xfId="0" applyFont="1" applyBorder="1" applyAlignment="1">
      <alignment vertical="center" wrapText="1"/>
    </xf>
    <xf numFmtId="203" fontId="7" fillId="0" borderId="70" xfId="2891" applyNumberFormat="1" applyFont="1" applyBorder="1" applyAlignment="1">
      <alignment horizontal="center" vertical="center" wrapText="1"/>
    </xf>
    <xf numFmtId="0" fontId="7" fillId="0" borderId="70" xfId="0" applyFont="1" applyBorder="1" applyAlignment="1">
      <alignment horizontal="justify" vertical="center" wrapText="1"/>
    </xf>
    <xf numFmtId="202" fontId="7" fillId="0" borderId="70" xfId="2891" applyNumberFormat="1" applyFont="1" applyBorder="1" applyAlignment="1">
      <alignment horizontal="center" vertical="center" wrapText="1"/>
    </xf>
    <xf numFmtId="3" fontId="7" fillId="0" borderId="70" xfId="2891" applyNumberFormat="1" applyFont="1" applyBorder="1" applyAlignment="1">
      <alignment horizontal="right" vertical="center" wrapText="1"/>
    </xf>
    <xf numFmtId="205" fontId="7" fillId="0" borderId="70" xfId="2891" applyNumberFormat="1" applyFont="1" applyBorder="1" applyAlignment="1">
      <alignment horizontal="right" vertical="center" wrapText="1"/>
    </xf>
    <xf numFmtId="0" fontId="7" fillId="6" borderId="70" xfId="0" applyFont="1" applyFill="1" applyBorder="1" applyAlignment="1">
      <alignment horizontal="center" vertical="center" wrapText="1"/>
    </xf>
    <xf numFmtId="43" fontId="7" fillId="0" borderId="70" xfId="2891" applyFont="1" applyBorder="1" applyAlignment="1">
      <alignment horizontal="center" vertical="center" wrapText="1"/>
    </xf>
    <xf numFmtId="0" fontId="7" fillId="6" borderId="71" xfId="0" applyFont="1" applyFill="1" applyBorder="1" applyAlignment="1">
      <alignment vertical="center" wrapText="1"/>
    </xf>
    <xf numFmtId="204" fontId="0" fillId="0" borderId="70" xfId="2892" applyNumberFormat="1" applyFont="1" applyBorder="1" applyAlignment="1">
      <alignment horizontal="right"/>
    </xf>
    <xf numFmtId="0" fontId="13" fillId="0" borderId="70" xfId="0" applyFont="1" applyBorder="1" applyAlignment="1">
      <alignment horizontal="justify" vertical="center" wrapText="1"/>
    </xf>
    <xf numFmtId="204" fontId="7" fillId="0" borderId="70" xfId="2892" applyNumberFormat="1" applyFont="1" applyBorder="1" applyAlignment="1">
      <alignment horizontal="right"/>
    </xf>
    <xf numFmtId="186" fontId="6" fillId="71" borderId="70" xfId="0" applyNumberFormat="1" applyFont="1" applyFill="1" applyBorder="1" applyAlignment="1">
      <alignment vertical="center"/>
    </xf>
    <xf numFmtId="186" fontId="0" fillId="71" borderId="70" xfId="0" applyNumberFormat="1" applyFill="1" applyBorder="1"/>
    <xf numFmtId="0" fontId="10" fillId="0" borderId="70" xfId="0" applyFont="1" applyBorder="1" applyAlignment="1">
      <alignment horizontal="center" vertical="center"/>
    </xf>
    <xf numFmtId="0" fontId="10" fillId="0" borderId="70" xfId="0" applyFont="1" applyBorder="1" applyAlignment="1">
      <alignment horizontal="center" vertical="center" wrapText="1"/>
    </xf>
    <xf numFmtId="0" fontId="10" fillId="0" borderId="70" xfId="0" applyFont="1" applyBorder="1" applyAlignment="1">
      <alignment vertical="center" wrapText="1"/>
    </xf>
    <xf numFmtId="0" fontId="0" fillId="6" borderId="70" xfId="0" applyFill="1" applyBorder="1" applyAlignment="1">
      <alignment horizontal="center" vertical="center" wrapText="1"/>
    </xf>
    <xf numFmtId="0" fontId="7" fillId="6" borderId="70" xfId="0" applyFont="1" applyFill="1" applyBorder="1" applyAlignment="1">
      <alignment horizontal="center" vertical="center"/>
    </xf>
    <xf numFmtId="0" fontId="13" fillId="5" borderId="70" xfId="0" applyFont="1" applyFill="1" applyBorder="1" applyAlignment="1">
      <alignment vertical="center" wrapText="1"/>
    </xf>
    <xf numFmtId="49" fontId="0" fillId="0" borderId="70" xfId="0" applyNumberFormat="1" applyBorder="1" applyAlignment="1">
      <alignment horizontal="center" vertical="center" wrapText="1"/>
    </xf>
    <xf numFmtId="0" fontId="0" fillId="0" borderId="75" xfId="0" applyBorder="1"/>
    <xf numFmtId="0" fontId="13" fillId="5" borderId="75" xfId="0" applyFont="1" applyFill="1" applyBorder="1" applyAlignment="1">
      <alignment vertical="center" wrapText="1"/>
    </xf>
    <xf numFmtId="0" fontId="0" fillId="5" borderId="75" xfId="0" applyFill="1" applyBorder="1" applyAlignment="1">
      <alignment vertical="center" wrapText="1"/>
    </xf>
    <xf numFmtId="0" fontId="7" fillId="5" borderId="71" xfId="0" applyFont="1" applyFill="1" applyBorder="1" applyAlignment="1">
      <alignment horizontal="center" vertical="center" wrapText="1"/>
    </xf>
    <xf numFmtId="0" fontId="7" fillId="0" borderId="71" xfId="0" applyFont="1" applyBorder="1" applyAlignment="1">
      <alignment vertical="center" wrapText="1"/>
    </xf>
    <xf numFmtId="202" fontId="7" fillId="5" borderId="70" xfId="2891" applyNumberFormat="1" applyFont="1" applyFill="1" applyBorder="1" applyAlignment="1">
      <alignment vertical="center" wrapText="1"/>
    </xf>
    <xf numFmtId="0" fontId="7" fillId="5" borderId="70" xfId="0" applyFont="1" applyFill="1" applyBorder="1" applyAlignment="1">
      <alignment horizontal="center" vertical="center" wrapText="1"/>
    </xf>
    <xf numFmtId="3" fontId="0" fillId="0" borderId="70" xfId="0" applyNumberFormat="1" applyBorder="1" applyAlignment="1">
      <alignment vertical="center"/>
    </xf>
    <xf numFmtId="0" fontId="7" fillId="5" borderId="75" xfId="0" applyFont="1" applyFill="1" applyBorder="1" applyAlignment="1">
      <alignment horizontal="center" vertical="center" wrapText="1"/>
    </xf>
    <xf numFmtId="0" fontId="7" fillId="5" borderId="77" xfId="0" applyFont="1" applyFill="1" applyBorder="1" applyAlignment="1">
      <alignment vertical="center" wrapText="1"/>
    </xf>
    <xf numFmtId="0" fontId="7" fillId="5" borderId="70" xfId="0" applyFont="1" applyFill="1" applyBorder="1" applyAlignment="1">
      <alignment vertical="center" wrapText="1"/>
    </xf>
    <xf numFmtId="186" fontId="0" fillId="0" borderId="70" xfId="0" applyNumberFormat="1" applyBorder="1" applyAlignment="1">
      <alignment vertical="center"/>
    </xf>
    <xf numFmtId="186" fontId="0" fillId="0" borderId="70" xfId="0" applyNumberFormat="1" applyBorder="1" applyAlignment="1">
      <alignment horizontal="center" vertical="center"/>
    </xf>
    <xf numFmtId="0" fontId="10" fillId="6" borderId="70" xfId="0" applyFont="1" applyFill="1" applyBorder="1" applyAlignment="1">
      <alignment horizontal="center" vertical="center" wrapText="1"/>
    </xf>
    <xf numFmtId="3" fontId="6" fillId="6" borderId="70" xfId="0" applyNumberFormat="1" applyFont="1" applyFill="1" applyBorder="1"/>
    <xf numFmtId="186" fontId="6" fillId="0" borderId="70" xfId="0" applyNumberFormat="1" applyFont="1" applyBorder="1" applyAlignment="1">
      <alignment vertical="center"/>
    </xf>
    <xf numFmtId="186" fontId="6" fillId="71" borderId="70" xfId="0" applyNumberFormat="1" applyFont="1" applyFill="1" applyBorder="1" applyAlignment="1">
      <alignment horizontal="center" vertical="center"/>
    </xf>
    <xf numFmtId="186" fontId="0" fillId="0" borderId="75" xfId="0" applyNumberFormat="1" applyBorder="1" applyAlignment="1">
      <alignment horizontal="center" vertical="center"/>
    </xf>
    <xf numFmtId="3" fontId="6" fillId="0" borderId="70" xfId="0" applyNumberFormat="1" applyFont="1" applyBorder="1" applyAlignment="1">
      <alignment vertical="center"/>
    </xf>
    <xf numFmtId="3" fontId="6" fillId="0" borderId="75" xfId="0" applyNumberFormat="1" applyFont="1" applyBorder="1" applyAlignment="1">
      <alignment vertical="center"/>
    </xf>
    <xf numFmtId="0" fontId="7" fillId="5" borderId="75" xfId="0" applyFont="1" applyFill="1" applyBorder="1" applyAlignment="1">
      <alignment vertical="center" wrapText="1"/>
    </xf>
    <xf numFmtId="0" fontId="10" fillId="0" borderId="70" xfId="0" applyFont="1" applyBorder="1" applyAlignment="1">
      <alignment vertical="center"/>
    </xf>
    <xf numFmtId="0" fontId="126" fillId="72" borderId="71" xfId="144" applyFont="1" applyFill="1" applyBorder="1" applyAlignment="1">
      <alignment horizontal="center" vertical="top"/>
    </xf>
    <xf numFmtId="0" fontId="0" fillId="6" borderId="0" xfId="0" applyFill="1" applyAlignment="1">
      <alignment horizontal="left" indent="2"/>
    </xf>
    <xf numFmtId="0" fontId="0" fillId="6" borderId="0" xfId="0" applyFill="1" applyAlignment="1">
      <alignment horizontal="right"/>
    </xf>
    <xf numFmtId="0" fontId="129" fillId="6" borderId="70" xfId="3273" applyFont="1" applyFill="1" applyBorder="1" applyAlignment="1">
      <alignment horizontal="center" vertical="center"/>
    </xf>
    <xf numFmtId="0" fontId="140" fillId="6" borderId="0" xfId="0" applyFont="1" applyFill="1"/>
    <xf numFmtId="0" fontId="129" fillId="6" borderId="0" xfId="3273" applyFont="1" applyFill="1"/>
    <xf numFmtId="49" fontId="7" fillId="6" borderId="0" xfId="3059" applyNumberFormat="1" applyFont="1" applyFill="1" applyBorder="1" applyAlignment="1">
      <alignment vertical="center"/>
    </xf>
    <xf numFmtId="0" fontId="129" fillId="0" borderId="0" xfId="3273" applyFont="1"/>
    <xf numFmtId="202" fontId="0" fillId="0" borderId="70" xfId="2891" applyNumberFormat="1" applyFont="1" applyBorder="1"/>
    <xf numFmtId="202" fontId="7" fillId="0" borderId="70" xfId="2891" applyNumberFormat="1" applyFont="1" applyBorder="1" applyAlignment="1">
      <alignment horizontal="right"/>
    </xf>
    <xf numFmtId="202" fontId="0" fillId="0" borderId="70" xfId="2891" applyNumberFormat="1" applyFont="1" applyBorder="1" applyAlignment="1">
      <alignment horizontal="right"/>
    </xf>
    <xf numFmtId="202" fontId="0" fillId="6" borderId="70" xfId="2891" applyNumberFormat="1" applyFont="1" applyFill="1" applyBorder="1" applyAlignment="1">
      <alignment horizontal="right"/>
    </xf>
    <xf numFmtId="204" fontId="0" fillId="0" borderId="70" xfId="0" applyNumberFormat="1" applyBorder="1"/>
    <xf numFmtId="204" fontId="0" fillId="0" borderId="70" xfId="0" applyNumberFormat="1" applyBorder="1" applyAlignment="1">
      <alignment horizontal="right"/>
    </xf>
    <xf numFmtId="202" fontId="0" fillId="0" borderId="0" xfId="2891" applyNumberFormat="1" applyFont="1"/>
    <xf numFmtId="202" fontId="123" fillId="0" borderId="49" xfId="2891" applyNumberFormat="1" applyFont="1" applyBorder="1"/>
    <xf numFmtId="202" fontId="123" fillId="0" borderId="63" xfId="2891" applyNumberFormat="1" applyFont="1" applyBorder="1"/>
    <xf numFmtId="202" fontId="0" fillId="0" borderId="70" xfId="0" applyNumberFormat="1" applyBorder="1"/>
    <xf numFmtId="203" fontId="13" fillId="0" borderId="70" xfId="2891" applyNumberFormat="1" applyFont="1" applyFill="1" applyBorder="1" applyAlignment="1">
      <alignment horizontal="center" vertical="center" wrapText="1"/>
    </xf>
    <xf numFmtId="10" fontId="6" fillId="0" borderId="70" xfId="2892" applyNumberFormat="1" applyFont="1" applyBorder="1" applyAlignment="1">
      <alignment vertical="center"/>
    </xf>
    <xf numFmtId="0" fontId="0" fillId="6" borderId="70" xfId="0" applyFill="1" applyBorder="1" applyAlignment="1">
      <alignment vertical="center" wrapText="1"/>
    </xf>
    <xf numFmtId="0" fontId="0" fillId="6" borderId="70" xfId="0" applyFill="1" applyBorder="1" applyAlignment="1">
      <alignment horizontal="left" vertical="top" wrapText="1"/>
    </xf>
    <xf numFmtId="0" fontId="0" fillId="6" borderId="70" xfId="0" applyFill="1" applyBorder="1" applyAlignment="1">
      <alignment horizontal="left" vertical="center" wrapText="1"/>
    </xf>
    <xf numFmtId="209" fontId="0" fillId="5" borderId="80" xfId="0" applyNumberFormat="1" applyFill="1" applyBorder="1" applyAlignment="1">
      <alignment horizontal="right"/>
    </xf>
    <xf numFmtId="0" fontId="124" fillId="0" borderId="0" xfId="0" applyFont="1" applyAlignment="1">
      <alignment horizontal="left" vertical="center" wrapText="1"/>
    </xf>
    <xf numFmtId="0" fontId="126" fillId="72" borderId="71" xfId="0" applyFont="1" applyFill="1" applyBorder="1" applyAlignment="1">
      <alignment horizontal="left"/>
    </xf>
    <xf numFmtId="0" fontId="126" fillId="72" borderId="9" xfId="0" applyFont="1" applyFill="1" applyBorder="1" applyAlignment="1">
      <alignment horizontal="left"/>
    </xf>
    <xf numFmtId="0" fontId="7" fillId="6" borderId="0" xfId="0" applyFont="1" applyFill="1" applyAlignment="1">
      <alignment horizontal="left" wrapText="1"/>
    </xf>
    <xf numFmtId="0" fontId="32" fillId="72" borderId="51" xfId="0" applyFont="1" applyFill="1" applyBorder="1" applyAlignment="1">
      <alignment horizontal="center"/>
    </xf>
    <xf numFmtId="0" fontId="32" fillId="72" borderId="52" xfId="0" applyFont="1" applyFill="1" applyBorder="1" applyAlignment="1">
      <alignment horizontal="center"/>
    </xf>
    <xf numFmtId="0" fontId="6" fillId="72" borderId="71" xfId="0" applyFont="1" applyFill="1" applyBorder="1" applyAlignment="1">
      <alignment horizontal="left"/>
    </xf>
    <xf numFmtId="0" fontId="6" fillId="72" borderId="10" xfId="0" applyFont="1" applyFill="1" applyBorder="1" applyAlignment="1">
      <alignment horizontal="left"/>
    </xf>
    <xf numFmtId="0" fontId="6" fillId="72" borderId="9" xfId="0" applyFont="1" applyFill="1" applyBorder="1" applyAlignment="1">
      <alignment horizontal="left"/>
    </xf>
    <xf numFmtId="0" fontId="7" fillId="6" borderId="0" xfId="0" applyFont="1" applyFill="1" applyAlignment="1">
      <alignment horizontal="left" vertical="top" wrapText="1"/>
    </xf>
    <xf numFmtId="0" fontId="0" fillId="6" borderId="0" xfId="0" applyFill="1" applyAlignment="1">
      <alignment horizontal="left" wrapText="1"/>
    </xf>
    <xf numFmtId="0" fontId="32" fillId="72" borderId="78" xfId="0" applyFont="1" applyFill="1" applyBorder="1" applyAlignment="1">
      <alignment horizontal="center"/>
    </xf>
    <xf numFmtId="0" fontId="32" fillId="72" borderId="48" xfId="0" applyFont="1" applyFill="1" applyBorder="1" applyAlignment="1">
      <alignment horizontal="center"/>
    </xf>
    <xf numFmtId="0" fontId="32" fillId="72" borderId="46" xfId="0" applyFont="1" applyFill="1" applyBorder="1" applyAlignment="1">
      <alignment horizontal="center"/>
    </xf>
    <xf numFmtId="0" fontId="32" fillId="72" borderId="47" xfId="0" applyFont="1" applyFill="1" applyBorder="1" applyAlignment="1">
      <alignment horizontal="center"/>
    </xf>
    <xf numFmtId="0" fontId="6" fillId="73" borderId="71"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71"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6" fillId="72" borderId="71" xfId="0" applyFont="1" applyFill="1" applyBorder="1" applyAlignment="1">
      <alignment horizontal="left" vertical="center"/>
    </xf>
    <xf numFmtId="0" fontId="126" fillId="72" borderId="9" xfId="0" applyFont="1" applyFill="1" applyBorder="1" applyAlignment="1">
      <alignment horizontal="left" vertical="center"/>
    </xf>
    <xf numFmtId="0" fontId="6" fillId="73" borderId="71"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2" fillId="72" borderId="76" xfId="0" applyFont="1" applyFill="1" applyBorder="1" applyAlignment="1">
      <alignment horizontal="left" vertical="center" wrapText="1"/>
    </xf>
    <xf numFmtId="0" fontId="32" fillId="72" borderId="77" xfId="0" applyFont="1" applyFill="1" applyBorder="1" applyAlignment="1">
      <alignment horizontal="left" vertical="center" wrapText="1"/>
    </xf>
    <xf numFmtId="0" fontId="32" fillId="72" borderId="7" xfId="0" applyFont="1" applyFill="1" applyBorder="1" applyAlignment="1">
      <alignment horizontal="left" vertical="center" wrapText="1"/>
    </xf>
    <xf numFmtId="0" fontId="32" fillId="72" borderId="4" xfId="0" applyFont="1" applyFill="1" applyBorder="1" applyAlignment="1">
      <alignment horizontal="left" vertical="center" wrapText="1"/>
    </xf>
    <xf numFmtId="0" fontId="32" fillId="72" borderId="70" xfId="0" applyFont="1" applyFill="1" applyBorder="1" applyAlignment="1">
      <alignment horizontal="center" vertical="center" wrapText="1"/>
    </xf>
    <xf numFmtId="0" fontId="126" fillId="72" borderId="71" xfId="144" applyFont="1" applyFill="1" applyBorder="1" applyAlignment="1">
      <alignment horizontal="center" vertical="top"/>
    </xf>
    <xf numFmtId="0" fontId="126" fillId="72" borderId="9" xfId="144" applyFont="1" applyFill="1" applyBorder="1" applyAlignment="1">
      <alignment horizontal="center" vertical="top"/>
    </xf>
    <xf numFmtId="0" fontId="128" fillId="73" borderId="71" xfId="79" applyFont="1" applyFill="1" applyBorder="1" applyAlignment="1">
      <alignment horizontal="left" vertical="center" wrapText="1"/>
    </xf>
    <xf numFmtId="0" fontId="128" fillId="73" borderId="10" xfId="79" applyFont="1" applyFill="1" applyBorder="1" applyAlignment="1">
      <alignment horizontal="left" vertical="center" wrapText="1"/>
    </xf>
    <xf numFmtId="0" fontId="128" fillId="73" borderId="9" xfId="79" applyFont="1" applyFill="1" applyBorder="1" applyAlignment="1">
      <alignment horizontal="left" vertical="center" wrapText="1"/>
    </xf>
    <xf numFmtId="0" fontId="0" fillId="0" borderId="0" xfId="0" applyAlignment="1">
      <alignment horizontal="left" vertical="center" wrapText="1"/>
    </xf>
    <xf numFmtId="0" fontId="128" fillId="73" borderId="76" xfId="79" applyFont="1" applyFill="1" applyBorder="1" applyAlignment="1">
      <alignment horizontal="left" vertical="center" wrapText="1"/>
    </xf>
    <xf numFmtId="0" fontId="128" fillId="73" borderId="79" xfId="79" applyFont="1" applyFill="1" applyBorder="1" applyAlignment="1">
      <alignment horizontal="left" vertical="center" wrapText="1"/>
    </xf>
    <xf numFmtId="0" fontId="32" fillId="72" borderId="70" xfId="79" applyFont="1" applyFill="1" applyBorder="1" applyAlignment="1">
      <alignment horizontal="center" vertical="center" wrapText="1"/>
    </xf>
    <xf numFmtId="0" fontId="32" fillId="72" borderId="71" xfId="79" applyFont="1" applyFill="1" applyBorder="1" applyAlignment="1">
      <alignment horizontal="center" vertical="center" wrapText="1"/>
    </xf>
    <xf numFmtId="0" fontId="32" fillId="72" borderId="10" xfId="79" applyFont="1" applyFill="1" applyBorder="1" applyAlignment="1">
      <alignment horizontal="center" vertical="center" wrapText="1"/>
    </xf>
    <xf numFmtId="0" fontId="32" fillId="72" borderId="9" xfId="79" applyFont="1" applyFill="1" applyBorder="1" applyAlignment="1">
      <alignment horizontal="center" vertical="center" wrapText="1"/>
    </xf>
    <xf numFmtId="0" fontId="32" fillId="72" borderId="71" xfId="0" applyFont="1" applyFill="1" applyBorder="1" applyAlignment="1">
      <alignment horizontal="left" vertical="center" wrapText="1"/>
    </xf>
    <xf numFmtId="0" fontId="32" fillId="72" borderId="9" xfId="0" applyFont="1" applyFill="1" applyBorder="1" applyAlignment="1">
      <alignment horizontal="left" vertical="center" wrapText="1"/>
    </xf>
  </cellXfs>
  <cellStyles count="3322">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evitel 2" xfId="3276" xr:uid="{231817E9-69AB-4086-8F1E-2F5E655010D1}"/>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2 8" xfId="3277" xr:uid="{2D219C94-9952-4419-8C5E-80D5B8B9FA6F}"/>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álculo 2" xfId="3278" xr:uid="{CD1A1082-2C73-485A-B627-FDD8484E1901}"/>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ntrada 2" xfId="3279" xr:uid="{E4066651-2149-46D6-9769-8909A57EC330}"/>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2 8" xfId="3282" xr:uid="{75E43F76-DA2B-4CB4-A0E7-FEBA87DF79C5}"/>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imenet 2" xfId="3285" xr:uid="{CADB4D55-6362-44F0-AED4-7E3704D34EDA}"/>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 2" xfId="3321" xr:uid="{3D398144-186A-4722-AC0E-936A6A9B668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49" xfId="3275" xr:uid="{11BBA473-D3EB-467A-B434-D3250311B5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4 2" xfId="3317" xr:uid="{053633C3-D768-4EAA-BB6C-132F66CE0B09}"/>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5 2" xfId="3319" xr:uid="{3B742B2E-2792-4776-A108-3D7EE689F504}"/>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as 2" xfId="3288" xr:uid="{C4328A94-11BE-41CA-AFD7-8C29ED39AF0F}"/>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ptionalExposure 2" xfId="3320" xr:uid="{1D7571E2-3EDA-4421-836C-CB0C167FFA13}"/>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2 8" xfId="3289" xr:uid="{D86C3D0B-8BBB-4CFF-A234-0E6410ACFE61}"/>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lida 2" xfId="3291" xr:uid="{411D8539-243F-4DFD-8D7C-49BA82C96D4C}"/>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2 8" xfId="3315" xr:uid="{23A2FA24-18CE-49C1-8003-46872466F6FF}"/>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Összesen 2" xfId="3316" xr:uid="{FAA44FCE-EEC2-45B7-8D6E-ECB118836A85}"/>
    <cellStyle name="ÅëÈ­ [0]_´ë¿ìÃâÇÏ¿äÃ» " xfId="223" xr:uid="{A2307A35-CEDB-41EC-9DCF-8354ECE15CF8}"/>
    <cellStyle name="ÅëÈ­_´ë¿ìÃâÇÏ¿äÃ» " xfId="224" xr:uid="{0D5FB7E4-2FA8-4197-9BF6-60BADAC5A05A}"/>
    <cellStyle name="ÅRPressTxt2" xfId="2885" xr:uid="{B661DB2F-AFD6-4B83-A6F4-4E5D5C193E78}"/>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Doek\Kapitalstyring\Indberetninger\KOFS-KOFC%20Solvens\Kapitalgrundlag\2025\2025-09-oversigt%20kapitalandele.xlsx" TargetMode="External"/><Relationship Id="rId1" Type="http://schemas.openxmlformats.org/officeDocument/2006/relationships/externalLinkPath" Target="file:///S:\Doek\Kapitalstyring\Indberetninger\KOFS-KOFC%20Solvens\Kapitalgrundlag\2025\2025-09-oversigt%20kapitalande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yring og kontroller"/>
      <sheetName val="Fradrag finansielle enheder"/>
      <sheetName val="Fradrag fin. enheder koncern"/>
      <sheetName val="CRYSTAL_PERSIST"/>
      <sheetName val="Øvrige indtastninger"/>
      <sheetName val="Amortiseringstabel"/>
      <sheetName val="LiveOffice"/>
      <sheetName val="Historiske data"/>
      <sheetName val="VB"/>
      <sheetName val="PDF bank"/>
      <sheetName val="PDF koncern"/>
      <sheetName val="SKEMAOVERSIGT"/>
      <sheetName val="C_01_00"/>
      <sheetName val="C_03_00"/>
      <sheetName val="C_04_00"/>
      <sheetName val="C_05_01"/>
      <sheetName val="C_32_01"/>
      <sheetName val="RLI C_01_00"/>
      <sheetName val="RLI C_03_00"/>
      <sheetName val="RLI C_04_00"/>
      <sheetName val="RLI C_05_01"/>
      <sheetName val="RLI C_32_01"/>
      <sheetName val="OLD C 01.00 CA1 bank"/>
      <sheetName val="OLD C 03.00 Mem.post."/>
      <sheetName val="OLD C 04.00 CA4"/>
      <sheetName val="OLD C 05.01 CA5.1"/>
      <sheetName val="OLD C 32.01 Forsigtig værdians"/>
      <sheetName val="OLD Output datatabel"/>
      <sheetName val="GAMMEL amortisering obl. dv"/>
      <sheetName val="GAMMEL B&amp;K udvalg"/>
      <sheetName val="Gammel Bank med resultat"/>
      <sheetName val="Gammel Koncern med resultat"/>
      <sheetName val="Gammel Bank uden resultat"/>
      <sheetName val="Gammel Koncern uden resultat"/>
      <sheetName val="Gl. Kontroller"/>
      <sheetName val="Gammel Data til 04.00 række 8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E32">
            <v>12.128561617493055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A3" sqref="A3"/>
    </sheetView>
  </sheetViews>
  <sheetFormatPr defaultColWidth="9.140625" defaultRowHeight="15"/>
  <cols>
    <col min="1" max="16384" width="9.140625" style="7"/>
  </cols>
  <sheetData>
    <row r="2" spans="2:8">
      <c r="B2" s="48" t="s">
        <v>0</v>
      </c>
      <c r="C2" s="48"/>
      <c r="D2" s="49"/>
      <c r="E2" s="49"/>
      <c r="F2" s="49"/>
      <c r="G2" s="49"/>
      <c r="H2" s="49"/>
    </row>
    <row r="3" spans="2:8">
      <c r="B3" s="149" t="s">
        <v>1</v>
      </c>
      <c r="C3" s="149"/>
      <c r="D3" s="149"/>
      <c r="E3" s="149"/>
      <c r="F3" s="149"/>
      <c r="G3" s="149"/>
      <c r="H3" s="149"/>
    </row>
    <row r="4" spans="2:8">
      <c r="B4" s="149"/>
      <c r="C4" s="149"/>
      <c r="D4" s="149"/>
      <c r="E4" s="149"/>
      <c r="F4" s="149"/>
      <c r="G4" s="149"/>
      <c r="H4" s="149"/>
    </row>
    <row r="5" spans="2:8">
      <c r="B5" s="149"/>
      <c r="C5" s="149"/>
      <c r="D5" s="149"/>
      <c r="E5" s="149"/>
      <c r="F5" s="149"/>
      <c r="G5" s="149"/>
      <c r="H5" s="149"/>
    </row>
    <row r="6" spans="2:8">
      <c r="B6" s="149"/>
      <c r="C6" s="149"/>
      <c r="D6" s="149"/>
      <c r="E6" s="149"/>
      <c r="F6" s="149"/>
      <c r="G6" s="149"/>
      <c r="H6" s="149"/>
    </row>
    <row r="7" spans="2:8">
      <c r="B7" s="149"/>
      <c r="C7" s="149"/>
      <c r="D7" s="149"/>
      <c r="E7" s="149"/>
      <c r="F7" s="149"/>
      <c r="G7" s="149"/>
      <c r="H7" s="149"/>
    </row>
    <row r="8" spans="2:8">
      <c r="B8" s="149"/>
      <c r="C8" s="149"/>
      <c r="D8" s="149"/>
      <c r="E8" s="149"/>
      <c r="F8" s="149"/>
      <c r="G8" s="149"/>
      <c r="H8" s="149"/>
    </row>
    <row r="9" spans="2:8">
      <c r="B9" s="149"/>
      <c r="C9" s="149"/>
      <c r="D9" s="149"/>
      <c r="E9" s="149"/>
      <c r="F9" s="149"/>
      <c r="G9" s="149"/>
      <c r="H9" s="149"/>
    </row>
    <row r="10" spans="2:8">
      <c r="B10" s="149"/>
      <c r="C10" s="149"/>
      <c r="D10" s="149"/>
      <c r="E10" s="149"/>
      <c r="F10" s="149"/>
      <c r="G10" s="149"/>
      <c r="H10" s="149"/>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J27"/>
  <sheetViews>
    <sheetView tabSelected="1" zoomScale="90" zoomScaleNormal="90" workbookViewId="0">
      <selection activeCell="L22" sqref="L22"/>
    </sheetView>
  </sheetViews>
  <sheetFormatPr defaultColWidth="9.140625" defaultRowHeight="15"/>
  <cols>
    <col min="1" max="1" width="9.140625" style="7"/>
    <col min="2" max="2" width="34.85546875" style="7" bestFit="1" customWidth="1"/>
    <col min="3" max="3" width="35.5703125" style="7" bestFit="1" customWidth="1"/>
    <col min="4" max="16384" width="9.140625" style="7"/>
  </cols>
  <sheetData>
    <row r="1" spans="2:10" ht="22.5" customHeight="1"/>
    <row r="2" spans="2:10">
      <c r="B2" s="150" t="s">
        <v>2</v>
      </c>
      <c r="C2" s="151"/>
    </row>
    <row r="3" spans="2:10">
      <c r="B3" s="35" t="s">
        <v>3</v>
      </c>
      <c r="C3" s="55" t="s">
        <v>4</v>
      </c>
    </row>
    <row r="4" spans="2:10">
      <c r="B4" s="150" t="s">
        <v>5</v>
      </c>
      <c r="C4" s="151"/>
      <c r="D4" s="13"/>
      <c r="E4" s="13"/>
    </row>
    <row r="5" spans="2:10">
      <c r="B5" s="36" t="s">
        <v>6</v>
      </c>
      <c r="C5" s="37" t="s">
        <v>7</v>
      </c>
      <c r="D5" s="13"/>
      <c r="E5" s="13"/>
    </row>
    <row r="6" spans="2:10">
      <c r="B6" s="56" t="s">
        <v>8</v>
      </c>
      <c r="C6" s="56"/>
    </row>
    <row r="7" spans="2:10">
      <c r="B7" s="36" t="s">
        <v>9</v>
      </c>
      <c r="C7" s="38" t="s">
        <v>10</v>
      </c>
    </row>
    <row r="8" spans="2:10">
      <c r="B8" s="56" t="s">
        <v>11</v>
      </c>
      <c r="C8" s="56"/>
    </row>
    <row r="9" spans="2:10" ht="16.5">
      <c r="B9" s="57" t="s">
        <v>12</v>
      </c>
      <c r="C9" s="58" t="s">
        <v>13</v>
      </c>
      <c r="D9" s="33"/>
    </row>
    <row r="10" spans="2:10" ht="16.5">
      <c r="B10" s="126"/>
      <c r="C10" s="127"/>
      <c r="D10" s="33"/>
    </row>
    <row r="12" spans="2:10" ht="24.75" customHeight="1">
      <c r="B12" s="152" t="s">
        <v>226</v>
      </c>
      <c r="C12" s="152"/>
      <c r="D12" s="34"/>
      <c r="E12" s="34"/>
    </row>
    <row r="13" spans="2:10" ht="21.75" customHeight="1">
      <c r="B13" s="152"/>
      <c r="C13" s="152"/>
    </row>
    <row r="14" spans="2:10" ht="23.25" customHeight="1">
      <c r="B14" s="152"/>
      <c r="C14" s="152"/>
    </row>
    <row r="15" spans="2:10" ht="24.75" customHeight="1">
      <c r="B15" s="152"/>
      <c r="C15" s="152"/>
      <c r="I15" s="152"/>
      <c r="J15" s="152"/>
    </row>
    <row r="16" spans="2:10" ht="24" customHeight="1">
      <c r="B16" s="152"/>
      <c r="C16" s="152"/>
      <c r="I16" s="152"/>
      <c r="J16" s="152"/>
    </row>
    <row r="17" spans="2:10" ht="21" customHeight="1">
      <c r="B17" s="152"/>
      <c r="C17" s="152"/>
      <c r="I17" s="152"/>
      <c r="J17" s="152"/>
    </row>
    <row r="18" spans="2:10" ht="25.5" customHeight="1">
      <c r="B18" s="152"/>
      <c r="C18" s="152"/>
      <c r="I18" s="152"/>
      <c r="J18" s="152"/>
    </row>
    <row r="19" spans="2:10" ht="23.25" customHeight="1">
      <c r="B19" s="152"/>
      <c r="C19" s="152"/>
      <c r="I19" s="152"/>
      <c r="J19" s="152"/>
    </row>
    <row r="20" spans="2:10" ht="22.5" customHeight="1">
      <c r="B20" s="152"/>
      <c r="C20" s="152"/>
      <c r="I20" s="152"/>
      <c r="J20" s="152"/>
    </row>
    <row r="21" spans="2:10" ht="22.5" customHeight="1">
      <c r="B21" s="152"/>
      <c r="C21" s="152"/>
      <c r="I21" s="152"/>
      <c r="J21" s="152"/>
    </row>
    <row r="22" spans="2:10" ht="24" customHeight="1">
      <c r="B22" s="152"/>
      <c r="C22" s="152"/>
      <c r="I22" s="152"/>
      <c r="J22" s="152"/>
    </row>
    <row r="23" spans="2:10" ht="15" customHeight="1">
      <c r="B23" s="152"/>
      <c r="C23" s="152"/>
      <c r="I23" s="152"/>
      <c r="J23" s="152"/>
    </row>
    <row r="24" spans="2:10" ht="15" customHeight="1">
      <c r="B24" s="152"/>
      <c r="C24" s="152"/>
      <c r="I24" s="152"/>
      <c r="J24" s="152"/>
    </row>
    <row r="25" spans="2:10" ht="15" customHeight="1">
      <c r="B25" s="29"/>
      <c r="C25" s="29"/>
      <c r="I25" s="152"/>
      <c r="J25" s="152"/>
    </row>
    <row r="26" spans="2:10" ht="15" customHeight="1">
      <c r="B26" s="29"/>
      <c r="C26" s="29"/>
      <c r="I26" s="152"/>
      <c r="J26" s="152"/>
    </row>
    <row r="27" spans="2:10">
      <c r="B27" s="8"/>
      <c r="C27" s="8"/>
      <c r="I27" s="152"/>
      <c r="J27" s="152"/>
    </row>
  </sheetData>
  <mergeCells count="4">
    <mergeCell ref="B2:C2"/>
    <mergeCell ref="B4:C4"/>
    <mergeCell ref="B12:C24"/>
    <mergeCell ref="I15:J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E21"/>
  <sheetViews>
    <sheetView zoomScale="90" zoomScaleNormal="90" workbookViewId="0">
      <selection activeCell="B39" sqref="B39"/>
    </sheetView>
  </sheetViews>
  <sheetFormatPr defaultColWidth="9.140625" defaultRowHeight="15"/>
  <cols>
    <col min="1" max="1" width="55.5703125" style="7" customWidth="1"/>
    <col min="2" max="2" width="12.85546875" style="7" bestFit="1" customWidth="1"/>
    <col min="3" max="3" width="64.28515625" style="7" customWidth="1"/>
    <col min="4" max="4" width="22.42578125" style="7" bestFit="1" customWidth="1"/>
    <col min="5" max="16384" width="9.140625" style="7"/>
  </cols>
  <sheetData>
    <row r="1" spans="1:5">
      <c r="A1" s="52"/>
      <c r="B1" s="52"/>
      <c r="C1" s="52"/>
      <c r="D1" s="52"/>
    </row>
    <row r="2" spans="1:5">
      <c r="A2" s="160" t="s">
        <v>14</v>
      </c>
      <c r="B2" s="50"/>
      <c r="C2" s="162" t="s">
        <v>15</v>
      </c>
      <c r="D2" s="153" t="s">
        <v>16</v>
      </c>
    </row>
    <row r="3" spans="1:5">
      <c r="A3" s="161"/>
      <c r="B3" s="51" t="s">
        <v>17</v>
      </c>
      <c r="C3" s="163"/>
      <c r="D3" s="154"/>
    </row>
    <row r="4" spans="1:5" s="43" customFormat="1">
      <c r="A4" s="164" t="s">
        <v>18</v>
      </c>
      <c r="B4" s="165"/>
      <c r="C4" s="165"/>
      <c r="D4" s="166"/>
      <c r="E4" s="44"/>
    </row>
    <row r="5" spans="1:5">
      <c r="A5" s="45" t="s">
        <v>19</v>
      </c>
      <c r="B5" s="45" t="s">
        <v>20</v>
      </c>
      <c r="C5" s="59" t="s">
        <v>21</v>
      </c>
      <c r="D5" s="46" t="s">
        <v>22</v>
      </c>
    </row>
    <row r="6" spans="1:5">
      <c r="A6" s="60" t="s">
        <v>23</v>
      </c>
      <c r="B6" s="60" t="s">
        <v>20</v>
      </c>
      <c r="C6" s="59" t="s">
        <v>24</v>
      </c>
      <c r="D6" s="61" t="s">
        <v>25</v>
      </c>
    </row>
    <row r="7" spans="1:5" s="43" customFormat="1">
      <c r="A7" s="164" t="s">
        <v>26</v>
      </c>
      <c r="B7" s="165"/>
      <c r="C7" s="165"/>
      <c r="D7" s="166"/>
      <c r="E7" s="44"/>
    </row>
    <row r="8" spans="1:5">
      <c r="A8" s="60" t="s">
        <v>27</v>
      </c>
      <c r="B8" s="60" t="s">
        <v>28</v>
      </c>
      <c r="C8" s="59" t="s">
        <v>29</v>
      </c>
      <c r="D8" s="128" t="s">
        <v>30</v>
      </c>
    </row>
    <row r="9" spans="1:5">
      <c r="A9" s="60" t="s">
        <v>31</v>
      </c>
      <c r="B9" s="60" t="s">
        <v>20</v>
      </c>
      <c r="C9" s="59" t="s">
        <v>32</v>
      </c>
      <c r="D9" s="128" t="s">
        <v>33</v>
      </c>
    </row>
    <row r="10" spans="1:5" s="43" customFormat="1">
      <c r="A10" s="155"/>
      <c r="B10" s="156"/>
      <c r="C10" s="156"/>
      <c r="D10" s="157"/>
      <c r="E10" s="44"/>
    </row>
    <row r="12" spans="1:5">
      <c r="A12" s="9" t="s">
        <v>34</v>
      </c>
    </row>
    <row r="13" spans="1:5">
      <c r="A13" s="47"/>
      <c r="B13" s="47"/>
      <c r="C13" s="47"/>
    </row>
    <row r="14" spans="1:5">
      <c r="A14" s="158" t="s">
        <v>35</v>
      </c>
      <c r="B14" s="158"/>
      <c r="C14" s="158"/>
    </row>
    <row r="15" spans="1:5">
      <c r="A15" s="53"/>
      <c r="B15" s="53"/>
      <c r="C15" s="53"/>
    </row>
    <row r="16" spans="1:5">
      <c r="A16" s="47" t="s">
        <v>36</v>
      </c>
      <c r="B16" s="53"/>
      <c r="C16" s="53"/>
    </row>
    <row r="17" spans="1:3" ht="13.5" customHeight="1">
      <c r="A17" s="47" t="s">
        <v>37</v>
      </c>
      <c r="B17" s="47"/>
      <c r="C17" s="47"/>
    </row>
    <row r="18" spans="1:3">
      <c r="A18" s="47" t="s">
        <v>38</v>
      </c>
      <c r="B18" s="47"/>
      <c r="C18" s="47"/>
    </row>
    <row r="19" spans="1:3">
      <c r="A19" s="47" t="s">
        <v>39</v>
      </c>
      <c r="B19" s="47"/>
    </row>
    <row r="21" spans="1:3">
      <c r="A21" s="159"/>
      <c r="B21" s="159"/>
      <c r="C21" s="159"/>
    </row>
  </sheetData>
  <mergeCells count="8">
    <mergeCell ref="A10:D10"/>
    <mergeCell ref="A14:C14"/>
    <mergeCell ref="A21:C21"/>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 B '!A1" display="Page 3" xr:uid="{22C36725-BEA4-4B8E-BCB6-6F172C7C7483}"/>
    <hyperlink ref="D9" location="'4 - EU LIQ1'!A1" display="Page 4" xr:uid="{207EF43D-64C6-4985-90AC-A60DC08ECF74}"/>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T137"/>
  <sheetViews>
    <sheetView showGridLines="0" zoomScale="90" zoomScaleNormal="90" workbookViewId="0">
      <selection activeCell="S28" sqref="S28"/>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20">
      <c r="A1" s="10"/>
    </row>
    <row r="2" spans="1:20" ht="21">
      <c r="A2" s="10"/>
      <c r="B2" s="15" t="s">
        <v>40</v>
      </c>
      <c r="D2" s="40" t="s">
        <v>41</v>
      </c>
      <c r="I2" s="129"/>
      <c r="K2" s="131"/>
      <c r="T2" s="132"/>
    </row>
    <row r="3" spans="1:20" ht="21">
      <c r="A3" s="10"/>
      <c r="B3" s="15"/>
      <c r="I3" s="130"/>
    </row>
    <row r="4" spans="1:20">
      <c r="A4" s="10"/>
      <c r="B4" s="5"/>
    </row>
    <row r="5" spans="1:20">
      <c r="A5" s="10"/>
      <c r="B5" s="170" t="s">
        <v>42</v>
      </c>
      <c r="C5" s="171"/>
      <c r="D5" s="73" t="s">
        <v>43</v>
      </c>
      <c r="E5" s="73" t="s">
        <v>44</v>
      </c>
      <c r="F5" s="73" t="s">
        <v>45</v>
      </c>
      <c r="G5" s="73" t="s">
        <v>46</v>
      </c>
      <c r="H5" s="73" t="s">
        <v>47</v>
      </c>
    </row>
    <row r="6" spans="1:20">
      <c r="A6" s="10"/>
      <c r="B6" s="172" t="s">
        <v>48</v>
      </c>
      <c r="C6" s="173"/>
      <c r="D6" s="173"/>
      <c r="E6" s="173"/>
      <c r="F6" s="173"/>
      <c r="G6" s="173"/>
      <c r="H6" s="174"/>
    </row>
    <row r="7" spans="1:20">
      <c r="A7" s="10"/>
      <c r="B7" s="68">
        <v>1</v>
      </c>
      <c r="C7" s="74" t="s">
        <v>49</v>
      </c>
      <c r="D7" s="75">
        <v>12195.3</v>
      </c>
      <c r="E7" s="75">
        <v>12237.582518426321</v>
      </c>
      <c r="F7" s="75">
        <v>11847.263281427819</v>
      </c>
      <c r="G7" s="75">
        <v>11985.147433782397</v>
      </c>
      <c r="H7" s="76">
        <v>11495.7285041</v>
      </c>
    </row>
    <row r="8" spans="1:20">
      <c r="A8" s="10"/>
      <c r="B8" s="68">
        <v>2</v>
      </c>
      <c r="C8" s="74" t="s">
        <v>50</v>
      </c>
      <c r="D8" s="75">
        <v>13167.1</v>
      </c>
      <c r="E8" s="75">
        <v>13208.168309938506</v>
      </c>
      <c r="F8" s="75">
        <v>12829.238955157984</v>
      </c>
      <c r="G8" s="75">
        <v>12975.673122544698</v>
      </c>
      <c r="H8" s="76">
        <v>12454.581394479999</v>
      </c>
    </row>
    <row r="9" spans="1:20">
      <c r="A9" s="10"/>
      <c r="B9" s="68">
        <v>3</v>
      </c>
      <c r="C9" s="74" t="s">
        <v>51</v>
      </c>
      <c r="D9" s="75">
        <v>14512.4</v>
      </c>
      <c r="E9" s="75">
        <v>14536.146437414785</v>
      </c>
      <c r="F9" s="75">
        <v>14184.929664360992</v>
      </c>
      <c r="G9" s="75">
        <v>14318.041019149667</v>
      </c>
      <c r="H9" s="76">
        <v>13762.377804009999</v>
      </c>
    </row>
    <row r="10" spans="1:20" ht="14.45" customHeight="1">
      <c r="A10" s="10"/>
      <c r="B10" s="167" t="s">
        <v>52</v>
      </c>
      <c r="C10" s="168"/>
      <c r="D10" s="168"/>
      <c r="E10" s="168"/>
      <c r="F10" s="168"/>
      <c r="G10" s="168"/>
      <c r="H10" s="169"/>
    </row>
    <row r="11" spans="1:20">
      <c r="A11" s="10"/>
      <c r="B11" s="68">
        <v>4</v>
      </c>
      <c r="C11" s="74" t="s">
        <v>53</v>
      </c>
      <c r="D11" s="75">
        <f>'2- EU OV1'!D39</f>
        <v>68967.900000000009</v>
      </c>
      <c r="E11" s="75">
        <v>67639.985419727469</v>
      </c>
      <c r="F11" s="75">
        <v>66656.110217189576</v>
      </c>
      <c r="G11" s="75">
        <v>66883.074396123702</v>
      </c>
      <c r="H11" s="77">
        <v>64418.980510146692</v>
      </c>
    </row>
    <row r="12" spans="1:20">
      <c r="A12" s="10"/>
      <c r="B12" s="68" t="s">
        <v>54</v>
      </c>
      <c r="C12" s="74" t="s">
        <v>55</v>
      </c>
      <c r="D12" s="142">
        <f>D11</f>
        <v>68967.900000000009</v>
      </c>
      <c r="E12" s="75">
        <f>E11</f>
        <v>67639.985419727469</v>
      </c>
      <c r="F12" s="77">
        <f>F11</f>
        <v>66656.110217189576</v>
      </c>
      <c r="G12" s="75"/>
      <c r="H12" s="75"/>
    </row>
    <row r="13" spans="1:20" ht="15" customHeight="1">
      <c r="A13" s="10"/>
      <c r="B13" s="167" t="s">
        <v>56</v>
      </c>
      <c r="C13" s="168"/>
      <c r="D13" s="168"/>
      <c r="E13" s="168"/>
      <c r="F13" s="168"/>
      <c r="G13" s="168"/>
      <c r="H13" s="169"/>
      <c r="N13" s="32"/>
    </row>
    <row r="14" spans="1:20">
      <c r="A14" s="10"/>
      <c r="B14" s="68">
        <v>5</v>
      </c>
      <c r="C14" s="74" t="s">
        <v>57</v>
      </c>
      <c r="D14" s="143">
        <f>D7/D11*100</f>
        <v>17.682574067065978</v>
      </c>
      <c r="E14" s="143">
        <v>18.092231159554895</v>
      </c>
      <c r="F14" s="143">
        <v>17.773709331110343</v>
      </c>
      <c r="G14" s="143">
        <v>17.919552206584889</v>
      </c>
      <c r="H14" s="143">
        <v>17.845250597049262</v>
      </c>
    </row>
    <row r="15" spans="1:20">
      <c r="A15" s="10"/>
      <c r="B15" s="68" t="s">
        <v>58</v>
      </c>
      <c r="C15" s="74" t="s">
        <v>59</v>
      </c>
      <c r="D15" s="143">
        <f>100*D7/$D$12</f>
        <v>17.682574067065982</v>
      </c>
      <c r="E15" s="143">
        <v>18.092231159554895</v>
      </c>
      <c r="F15" s="143">
        <v>17.773709331110343</v>
      </c>
      <c r="G15" s="143"/>
      <c r="H15" s="143"/>
    </row>
    <row r="16" spans="1:20">
      <c r="A16" s="10"/>
      <c r="B16" s="68">
        <v>6</v>
      </c>
      <c r="C16" s="74" t="s">
        <v>60</v>
      </c>
      <c r="D16" s="143">
        <f>D8/D11*100</f>
        <v>19.091635383997481</v>
      </c>
      <c r="E16" s="143">
        <v>19.527160196705619</v>
      </c>
      <c r="F16" s="143">
        <v>19.246906117617289</v>
      </c>
      <c r="G16" s="143">
        <v>19.400533303380445</v>
      </c>
      <c r="H16" s="143">
        <v>19.333713908307299</v>
      </c>
    </row>
    <row r="17" spans="1:8">
      <c r="A17" s="10"/>
      <c r="B17" s="68" t="s">
        <v>61</v>
      </c>
      <c r="C17" s="74" t="s">
        <v>62</v>
      </c>
      <c r="D17" s="143">
        <f>100*D8/$D$12</f>
        <v>19.091635383997481</v>
      </c>
      <c r="E17" s="143">
        <v>19.527160196705619</v>
      </c>
      <c r="F17" s="143">
        <v>19.246906117617289</v>
      </c>
      <c r="G17" s="143"/>
      <c r="H17" s="143"/>
    </row>
    <row r="18" spans="1:8">
      <c r="A18" s="10"/>
      <c r="B18" s="68">
        <v>7</v>
      </c>
      <c r="C18" s="74" t="s">
        <v>63</v>
      </c>
      <c r="D18" s="143">
        <f>D9/D11*100</f>
        <v>21.042252990159188</v>
      </c>
      <c r="E18" s="143">
        <v>21.490463587792643</v>
      </c>
      <c r="F18" s="143">
        <v>21.280764236228894</v>
      </c>
      <c r="G18" s="143">
        <v>21.407570074230154</v>
      </c>
      <c r="H18" s="143">
        <v>21.363855334286569</v>
      </c>
    </row>
    <row r="19" spans="1:8">
      <c r="A19" s="10"/>
      <c r="B19" s="68" t="s">
        <v>64</v>
      </c>
      <c r="C19" s="74" t="s">
        <v>65</v>
      </c>
      <c r="D19" s="143">
        <f>100*D9/$D$12</f>
        <v>21.042252990159188</v>
      </c>
      <c r="E19" s="143">
        <v>21.490463587792643</v>
      </c>
      <c r="F19" s="143">
        <v>21.280764236228894</v>
      </c>
      <c r="G19" s="143"/>
      <c r="H19" s="143"/>
    </row>
    <row r="20" spans="1:8" ht="17.100000000000001" customHeight="1">
      <c r="A20" s="10"/>
      <c r="B20" s="167" t="s">
        <v>66</v>
      </c>
      <c r="C20" s="168"/>
      <c r="D20" s="168"/>
      <c r="E20" s="168"/>
      <c r="F20" s="168"/>
      <c r="G20" s="168"/>
      <c r="H20" s="169"/>
    </row>
    <row r="21" spans="1:8" ht="30">
      <c r="B21" s="79" t="s">
        <v>67</v>
      </c>
      <c r="C21" s="80" t="s">
        <v>68</v>
      </c>
      <c r="D21" s="81">
        <v>2.6019999999999999</v>
      </c>
      <c r="E21" s="81">
        <v>2.0413960638018125</v>
      </c>
      <c r="F21" s="81">
        <v>2.0014669257729221</v>
      </c>
      <c r="G21" s="81">
        <v>2.1240052328769146</v>
      </c>
      <c r="H21" s="81">
        <v>2</v>
      </c>
    </row>
    <row r="22" spans="1:8">
      <c r="B22" s="79" t="s">
        <v>69</v>
      </c>
      <c r="C22" s="80" t="s">
        <v>70</v>
      </c>
      <c r="D22" s="81">
        <v>1.464</v>
      </c>
      <c r="E22" s="81">
        <v>1.1482852858885195</v>
      </c>
      <c r="F22" s="81">
        <v>1.1258251457472692</v>
      </c>
      <c r="G22" s="81">
        <v>1.1947529434932644</v>
      </c>
      <c r="H22" s="81">
        <v>1.1668706775394804</v>
      </c>
    </row>
    <row r="23" spans="1:8">
      <c r="B23" s="79" t="s">
        <v>71</v>
      </c>
      <c r="C23" s="80" t="s">
        <v>72</v>
      </c>
      <c r="D23" s="81">
        <v>1.952</v>
      </c>
      <c r="E23" s="81">
        <v>1.5310470478513594</v>
      </c>
      <c r="F23" s="81">
        <v>1.501100194329692</v>
      </c>
      <c r="G23" s="81">
        <v>1.5930039246576864</v>
      </c>
      <c r="H23" s="81">
        <v>1.5558275700526412</v>
      </c>
    </row>
    <row r="24" spans="1:8">
      <c r="A24" s="10"/>
      <c r="B24" s="68" t="s">
        <v>73</v>
      </c>
      <c r="C24" s="74" t="s">
        <v>74</v>
      </c>
      <c r="D24" s="81">
        <f>8+D21</f>
        <v>10.602</v>
      </c>
      <c r="E24" s="81">
        <v>10.041396063801812</v>
      </c>
      <c r="F24" s="81">
        <v>10.001466925772922</v>
      </c>
      <c r="G24" s="81">
        <v>10.124005232876915</v>
      </c>
      <c r="H24" s="81">
        <v>10</v>
      </c>
    </row>
    <row r="25" spans="1:8" ht="15.75" customHeight="1">
      <c r="A25" s="10"/>
      <c r="B25" s="167" t="s">
        <v>75</v>
      </c>
      <c r="C25" s="168"/>
      <c r="D25" s="168"/>
      <c r="E25" s="168"/>
      <c r="F25" s="168"/>
      <c r="G25" s="168"/>
      <c r="H25" s="169"/>
    </row>
    <row r="26" spans="1:8">
      <c r="A26" s="10"/>
      <c r="B26" s="68">
        <v>8</v>
      </c>
      <c r="C26" s="74" t="s">
        <v>76</v>
      </c>
      <c r="D26" s="78">
        <v>2.5</v>
      </c>
      <c r="E26" s="78">
        <v>2.5</v>
      </c>
      <c r="F26" s="78">
        <v>2.5</v>
      </c>
      <c r="G26" s="78">
        <v>2.5</v>
      </c>
      <c r="H26" s="78">
        <v>2.5</v>
      </c>
    </row>
    <row r="27" spans="1:8" ht="30">
      <c r="A27" s="10"/>
      <c r="B27" s="68" t="s">
        <v>77</v>
      </c>
      <c r="C27" s="74" t="s">
        <v>78</v>
      </c>
      <c r="D27" s="78">
        <v>0</v>
      </c>
      <c r="E27" s="78">
        <v>0</v>
      </c>
      <c r="F27" s="78">
        <v>0</v>
      </c>
      <c r="G27" s="78">
        <v>0</v>
      </c>
      <c r="H27" s="78">
        <v>0</v>
      </c>
    </row>
    <row r="28" spans="1:8">
      <c r="A28" s="10"/>
      <c r="B28" s="68">
        <v>9</v>
      </c>
      <c r="C28" s="74" t="s">
        <v>79</v>
      </c>
      <c r="D28" s="78">
        <v>2.4849999999999999</v>
      </c>
      <c r="E28" s="78">
        <v>2.4830000000000001</v>
      </c>
      <c r="F28" s="78">
        <v>2.4940000000000002</v>
      </c>
      <c r="G28" s="78">
        <v>2.4948767455435443</v>
      </c>
      <c r="H28" s="78">
        <v>2.4710000000000001</v>
      </c>
    </row>
    <row r="29" spans="1:8">
      <c r="A29" s="10"/>
      <c r="B29" s="68" t="s">
        <v>80</v>
      </c>
      <c r="C29" s="74" t="s">
        <v>81</v>
      </c>
      <c r="D29" s="78">
        <v>0.36199999999999999</v>
      </c>
      <c r="E29" s="78">
        <v>0.36</v>
      </c>
      <c r="F29" s="78">
        <v>0.39100000000000001</v>
      </c>
      <c r="G29" s="78">
        <v>0.38965125369321912</v>
      </c>
      <c r="H29" s="78">
        <v>0.41</v>
      </c>
    </row>
    <row r="30" spans="1:8">
      <c r="A30" s="10"/>
      <c r="B30" s="68">
        <v>10</v>
      </c>
      <c r="C30" s="74" t="s">
        <v>82</v>
      </c>
      <c r="D30" s="78">
        <v>0</v>
      </c>
      <c r="E30" s="78">
        <v>0</v>
      </c>
      <c r="F30" s="78">
        <v>0</v>
      </c>
      <c r="G30" s="78">
        <v>0</v>
      </c>
      <c r="H30" s="78">
        <v>0</v>
      </c>
    </row>
    <row r="31" spans="1:8">
      <c r="A31" s="10"/>
      <c r="B31" s="68" t="s">
        <v>83</v>
      </c>
      <c r="C31" s="82" t="s">
        <v>84</v>
      </c>
      <c r="D31" s="78">
        <v>1</v>
      </c>
      <c r="E31" s="78">
        <v>1</v>
      </c>
      <c r="F31" s="78">
        <v>1</v>
      </c>
      <c r="G31" s="78">
        <v>1</v>
      </c>
      <c r="H31" s="78">
        <v>1</v>
      </c>
    </row>
    <row r="32" spans="1:8">
      <c r="A32" s="10"/>
      <c r="B32" s="68">
        <v>11</v>
      </c>
      <c r="C32" s="82" t="s">
        <v>85</v>
      </c>
      <c r="D32" s="78">
        <v>6.3469999999999995</v>
      </c>
      <c r="E32" s="78">
        <v>6.3430000000000009</v>
      </c>
      <c r="F32" s="78">
        <v>6.3849999999999998</v>
      </c>
      <c r="G32" s="78">
        <v>6.3845279992367638</v>
      </c>
      <c r="H32" s="78">
        <v>6.3810000000000002</v>
      </c>
    </row>
    <row r="33" spans="1:8">
      <c r="A33" s="10"/>
      <c r="B33" s="68" t="s">
        <v>86</v>
      </c>
      <c r="C33" s="82" t="s">
        <v>87</v>
      </c>
      <c r="D33" s="83">
        <f>D32+D24</f>
        <v>16.948999999999998</v>
      </c>
      <c r="E33" s="83">
        <v>16.384649039001349</v>
      </c>
      <c r="F33" s="83">
        <v>16.386437409288174</v>
      </c>
      <c r="G33" s="83">
        <v>16.508533232113699</v>
      </c>
      <c r="H33" s="83">
        <v>16.399999999999999</v>
      </c>
    </row>
    <row r="34" spans="1:8">
      <c r="A34" s="10"/>
      <c r="B34" s="68">
        <v>12</v>
      </c>
      <c r="C34" s="82" t="s">
        <v>88</v>
      </c>
      <c r="D34" s="83">
        <f>[1]C_03_00!$E$32</f>
        <v>12.128561617493055</v>
      </c>
      <c r="E34" s="83">
        <v>12.443945873666376</v>
      </c>
      <c r="F34" s="83">
        <v>12.147884185363065</v>
      </c>
      <c r="G34" s="83">
        <v>12.234923268260612</v>
      </c>
      <c r="H34" s="83">
        <v>12.2</v>
      </c>
    </row>
    <row r="35" spans="1:8" ht="14.45" customHeight="1">
      <c r="A35" s="10"/>
      <c r="B35" s="167" t="s">
        <v>89</v>
      </c>
      <c r="C35" s="168"/>
      <c r="D35" s="168"/>
      <c r="E35" s="168"/>
      <c r="F35" s="168"/>
      <c r="G35" s="168"/>
      <c r="H35" s="169"/>
    </row>
    <row r="36" spans="1:8">
      <c r="A36" s="10"/>
      <c r="B36" s="68">
        <v>13</v>
      </c>
      <c r="C36" s="84" t="s">
        <v>90</v>
      </c>
      <c r="D36" s="85">
        <v>149662.91500000001</v>
      </c>
      <c r="E36" s="85">
        <v>146337.6480676331</v>
      </c>
      <c r="F36" s="86">
        <v>141483.86573993167</v>
      </c>
      <c r="G36" s="85">
        <v>139035.63165333311</v>
      </c>
      <c r="H36" s="85">
        <v>137760.90748762363</v>
      </c>
    </row>
    <row r="37" spans="1:8">
      <c r="A37" s="10"/>
      <c r="B37" s="68">
        <v>14</v>
      </c>
      <c r="C37" s="84" t="s">
        <v>91</v>
      </c>
      <c r="D37" s="83">
        <v>8.7409999999999997</v>
      </c>
      <c r="E37" s="83">
        <v>9.025817</v>
      </c>
      <c r="F37" s="87">
        <v>9.067634</v>
      </c>
      <c r="G37" s="83">
        <v>9.332624283606533</v>
      </c>
      <c r="H37" s="83">
        <v>9.0407225254371752</v>
      </c>
    </row>
    <row r="38" spans="1:8" ht="14.45" customHeight="1">
      <c r="B38" s="167" t="s">
        <v>92</v>
      </c>
      <c r="C38" s="168"/>
      <c r="D38" s="168"/>
      <c r="E38" s="168"/>
      <c r="F38" s="168"/>
      <c r="G38" s="168"/>
      <c r="H38" s="169"/>
    </row>
    <row r="39" spans="1:8" s="4" customFormat="1" ht="30">
      <c r="B39" s="88" t="s">
        <v>93</v>
      </c>
      <c r="C39" s="80" t="s">
        <v>94</v>
      </c>
      <c r="D39" s="83">
        <v>0</v>
      </c>
      <c r="E39" s="83">
        <v>0</v>
      </c>
      <c r="F39" s="83">
        <v>0</v>
      </c>
      <c r="G39" s="83">
        <v>0</v>
      </c>
      <c r="H39" s="89">
        <v>0</v>
      </c>
    </row>
    <row r="40" spans="1:8" s="4" customFormat="1">
      <c r="B40" s="88" t="s">
        <v>95</v>
      </c>
      <c r="C40" s="80" t="s">
        <v>70</v>
      </c>
      <c r="D40" s="83">
        <v>0</v>
      </c>
      <c r="E40" s="83">
        <v>0</v>
      </c>
      <c r="F40" s="83">
        <v>0</v>
      </c>
      <c r="G40" s="83">
        <v>0</v>
      </c>
      <c r="H40" s="83">
        <v>0</v>
      </c>
    </row>
    <row r="41" spans="1:8" s="4" customFormat="1">
      <c r="B41" s="88" t="s">
        <v>96</v>
      </c>
      <c r="C41" s="80" t="s">
        <v>97</v>
      </c>
      <c r="D41" s="83">
        <v>3</v>
      </c>
      <c r="E41" s="83">
        <v>3</v>
      </c>
      <c r="F41" s="83">
        <v>3</v>
      </c>
      <c r="G41" s="83">
        <v>3</v>
      </c>
      <c r="H41" s="83">
        <v>3</v>
      </c>
    </row>
    <row r="42" spans="1:8" s="4" customFormat="1" ht="14.45" customHeight="1">
      <c r="B42" s="167" t="s">
        <v>98</v>
      </c>
      <c r="C42" s="168"/>
      <c r="D42" s="168"/>
      <c r="E42" s="168"/>
      <c r="F42" s="168"/>
      <c r="G42" s="168"/>
      <c r="H42" s="169"/>
    </row>
    <row r="43" spans="1:8" s="4" customFormat="1">
      <c r="B43" s="88" t="s">
        <v>99</v>
      </c>
      <c r="C43" s="90" t="s">
        <v>100</v>
      </c>
      <c r="D43" s="83">
        <v>0</v>
      </c>
      <c r="E43" s="83">
        <v>0</v>
      </c>
      <c r="F43" s="83">
        <v>0</v>
      </c>
      <c r="G43" s="83">
        <v>0</v>
      </c>
      <c r="H43" s="83">
        <v>0</v>
      </c>
    </row>
    <row r="44" spans="1:8" s="3" customFormat="1">
      <c r="B44" s="88" t="s">
        <v>101</v>
      </c>
      <c r="C44" s="82" t="s">
        <v>102</v>
      </c>
      <c r="D44" s="83">
        <v>3</v>
      </c>
      <c r="E44" s="83">
        <v>3</v>
      </c>
      <c r="F44" s="83">
        <v>3</v>
      </c>
      <c r="G44" s="83">
        <v>3</v>
      </c>
      <c r="H44" s="83">
        <v>3</v>
      </c>
    </row>
    <row r="45" spans="1:8" ht="14.45" customHeight="1">
      <c r="A45" s="10"/>
      <c r="B45" s="167" t="s">
        <v>103</v>
      </c>
      <c r="C45" s="168"/>
      <c r="D45" s="168"/>
      <c r="E45" s="168"/>
      <c r="F45" s="168"/>
      <c r="G45" s="168"/>
      <c r="H45" s="169"/>
    </row>
    <row r="46" spans="1:8">
      <c r="A46" s="10"/>
      <c r="B46" s="68">
        <v>15</v>
      </c>
      <c r="C46" s="84" t="s">
        <v>104</v>
      </c>
      <c r="D46" s="133">
        <f>'4 - EU LIQ1'!H37</f>
        <v>43627.258257828922</v>
      </c>
      <c r="E46" s="134">
        <v>44214.501279226701</v>
      </c>
      <c r="F46" s="135">
        <v>44309.601075865343</v>
      </c>
      <c r="G46" s="135">
        <v>44197.493673691766</v>
      </c>
      <c r="H46" s="135">
        <v>42935.246806991243</v>
      </c>
    </row>
    <row r="47" spans="1:8">
      <c r="A47" s="10"/>
      <c r="B47" s="72" t="s">
        <v>105</v>
      </c>
      <c r="C47" s="84" t="s">
        <v>106</v>
      </c>
      <c r="D47" s="133">
        <f>'4 - EU LIQ1'!H25</f>
        <v>15490.53541862169</v>
      </c>
      <c r="E47" s="136">
        <v>15388.021968109224</v>
      </c>
      <c r="F47" s="135">
        <v>15555.430524697014</v>
      </c>
      <c r="G47" s="135">
        <v>15504.368157525281</v>
      </c>
      <c r="H47" s="135">
        <v>15362.686486865909</v>
      </c>
    </row>
    <row r="48" spans="1:8">
      <c r="A48" s="10"/>
      <c r="B48" s="72" t="s">
        <v>107</v>
      </c>
      <c r="C48" s="84" t="s">
        <v>108</v>
      </c>
      <c r="D48" s="133">
        <f>'4 - EU LIQ1'!H32</f>
        <v>1855.558032931812</v>
      </c>
      <c r="E48" s="136">
        <v>1791.5226587432201</v>
      </c>
      <c r="F48" s="135">
        <v>1764.2654770315801</v>
      </c>
      <c r="G48" s="135">
        <v>1569.641033417126</v>
      </c>
      <c r="H48" s="135">
        <v>1569.030225512475</v>
      </c>
    </row>
    <row r="49" spans="1:8">
      <c r="A49" s="10"/>
      <c r="B49" s="68">
        <v>16</v>
      </c>
      <c r="C49" s="84" t="s">
        <v>109</v>
      </c>
      <c r="D49" s="133">
        <f>'4 - EU LIQ1'!H38</f>
        <v>13635.009056991235</v>
      </c>
      <c r="E49" s="135">
        <v>13596.523062841999</v>
      </c>
      <c r="F49" s="135">
        <v>13791.184050446254</v>
      </c>
      <c r="G49" s="135">
        <v>13934.746126888975</v>
      </c>
      <c r="H49" s="135">
        <v>13793.656261353444</v>
      </c>
    </row>
    <row r="50" spans="1:8">
      <c r="A50" s="10"/>
      <c r="B50" s="68">
        <v>17</v>
      </c>
      <c r="C50" s="84" t="s">
        <v>110</v>
      </c>
      <c r="D50" s="137">
        <f>'4 - EU LIQ1'!H39</f>
        <v>3.2345109999999999</v>
      </c>
      <c r="E50" s="91">
        <v>327.92610000000002</v>
      </c>
      <c r="F50" s="138">
        <v>323.82310000000001</v>
      </c>
      <c r="G50" s="91">
        <v>317.61860000000001</v>
      </c>
      <c r="H50" s="138">
        <v>311.77420000000001</v>
      </c>
    </row>
    <row r="51" spans="1:8" ht="14.45" customHeight="1">
      <c r="A51" s="10"/>
      <c r="B51" s="167" t="s">
        <v>111</v>
      </c>
      <c r="C51" s="168"/>
      <c r="D51" s="168"/>
      <c r="E51" s="168"/>
      <c r="F51" s="168"/>
      <c r="G51" s="168"/>
      <c r="H51" s="169"/>
    </row>
    <row r="52" spans="1:8">
      <c r="A52" s="10"/>
      <c r="B52" s="68">
        <v>18</v>
      </c>
      <c r="C52" s="84" t="s">
        <v>112</v>
      </c>
      <c r="D52" s="133">
        <v>116589.143700106</v>
      </c>
      <c r="E52" s="135">
        <v>116002.178585079</v>
      </c>
      <c r="F52" s="134">
        <v>114389.19859955499</v>
      </c>
      <c r="G52" s="134">
        <v>109418.83773429599</v>
      </c>
      <c r="H52" s="140">
        <v>108733.30596534652</v>
      </c>
    </row>
    <row r="53" spans="1:8">
      <c r="A53" s="10"/>
      <c r="B53" s="68">
        <v>19</v>
      </c>
      <c r="C53" s="84" t="s">
        <v>113</v>
      </c>
      <c r="D53" s="133">
        <v>78795.437070824395</v>
      </c>
      <c r="E53" s="135">
        <v>76423.209637912005</v>
      </c>
      <c r="F53" s="134">
        <v>76434.977098898889</v>
      </c>
      <c r="G53" s="134">
        <v>75228.052435852194</v>
      </c>
      <c r="H53" s="141">
        <v>73197.904916353</v>
      </c>
    </row>
    <row r="54" spans="1:8">
      <c r="A54" s="10"/>
      <c r="B54" s="68">
        <v>20</v>
      </c>
      <c r="C54" s="92" t="s">
        <v>114</v>
      </c>
      <c r="D54" s="137">
        <v>147.96433402014301</v>
      </c>
      <c r="E54" s="91">
        <v>151.78920008030201</v>
      </c>
      <c r="F54" s="93">
        <v>149.65556730859899</v>
      </c>
      <c r="G54" s="93">
        <v>145.44951542856799</v>
      </c>
      <c r="H54" s="91">
        <v>148.547019330132</v>
      </c>
    </row>
    <row r="55" spans="1:8">
      <c r="A55" s="10"/>
    </row>
    <row r="56" spans="1:8">
      <c r="A56" s="10"/>
      <c r="D56" s="139"/>
      <c r="E56" s="139"/>
      <c r="F56" s="139"/>
      <c r="G56" s="139"/>
      <c r="H56" s="139"/>
    </row>
    <row r="57" spans="1:8">
      <c r="A57" s="10"/>
      <c r="D57" s="139"/>
      <c r="E57" s="139"/>
      <c r="F57" s="139"/>
      <c r="G57" s="139"/>
      <c r="H57" s="139"/>
    </row>
    <row r="58" spans="1:8">
      <c r="A58" s="10"/>
    </row>
    <row r="59" spans="1:8">
      <c r="A59" s="10"/>
    </row>
    <row r="60" spans="1:8">
      <c r="A60" s="10"/>
    </row>
    <row r="61" spans="1:8">
      <c r="A61" s="10"/>
    </row>
    <row r="62" spans="1:8">
      <c r="A62" s="10"/>
    </row>
    <row r="63" spans="1:8">
      <c r="A63" s="10"/>
    </row>
    <row r="64" spans="1:8">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9">
      <c r="A97" s="10"/>
    </row>
    <row r="98" spans="1:9">
      <c r="A98" s="10"/>
    </row>
    <row r="99" spans="1:9">
      <c r="A99" s="10"/>
    </row>
    <row r="100" spans="1:9">
      <c r="A100" s="10"/>
    </row>
    <row r="101" spans="1:9">
      <c r="A101" s="10"/>
    </row>
    <row r="102" spans="1:9">
      <c r="A102" s="10"/>
    </row>
    <row r="103" spans="1:9">
      <c r="A103" s="10"/>
    </row>
    <row r="104" spans="1:9">
      <c r="A104" s="10"/>
    </row>
    <row r="105" spans="1:9">
      <c r="A105" s="10"/>
    </row>
    <row r="106" spans="1:9">
      <c r="A106" s="10"/>
    </row>
    <row r="107" spans="1:9">
      <c r="A107" s="10"/>
    </row>
    <row r="108" spans="1:9">
      <c r="A108" s="10"/>
      <c r="B108" s="10"/>
      <c r="C108" s="10"/>
      <c r="D108" s="10"/>
      <c r="E108" s="10"/>
      <c r="F108" s="10"/>
      <c r="G108" s="10"/>
      <c r="H108" s="10"/>
      <c r="I108" s="10"/>
    </row>
    <row r="109" spans="1:9">
      <c r="A109" s="10"/>
      <c r="B109" s="10"/>
      <c r="C109" s="10"/>
      <c r="D109" s="10"/>
      <c r="E109" s="10"/>
      <c r="F109" s="10"/>
      <c r="G109" s="10"/>
      <c r="H109" s="10"/>
      <c r="I109" s="10"/>
    </row>
    <row r="110" spans="1:9">
      <c r="A110" s="10"/>
      <c r="B110" s="10"/>
      <c r="C110" s="10"/>
      <c r="D110" s="10"/>
      <c r="E110" s="10"/>
      <c r="F110" s="10"/>
      <c r="G110" s="10"/>
      <c r="H110" s="10"/>
      <c r="I110" s="10"/>
    </row>
    <row r="111" spans="1:9">
      <c r="A111" s="10"/>
      <c r="B111" s="10"/>
      <c r="C111" s="10"/>
      <c r="D111" s="10"/>
      <c r="E111" s="10"/>
      <c r="F111" s="10"/>
      <c r="G111" s="10"/>
      <c r="H111" s="10"/>
      <c r="I111" s="10"/>
    </row>
    <row r="112" spans="1:9">
      <c r="A112" s="10"/>
      <c r="B112" s="10"/>
      <c r="C112" s="10"/>
      <c r="D112" s="10"/>
      <c r="E112" s="10"/>
      <c r="F112" s="10"/>
      <c r="G112" s="10"/>
      <c r="H112" s="10"/>
      <c r="I112" s="10"/>
    </row>
    <row r="113" spans="1:9">
      <c r="A113" s="10"/>
      <c r="B113" s="10"/>
      <c r="C113" s="10"/>
      <c r="D113" s="10"/>
      <c r="E113" s="10"/>
      <c r="F113" s="10"/>
      <c r="G113" s="10"/>
      <c r="H113" s="10"/>
      <c r="I113" s="10"/>
    </row>
    <row r="114" spans="1:9">
      <c r="A114" s="10"/>
      <c r="B114" s="10"/>
      <c r="C114" s="10"/>
      <c r="D114" s="10"/>
      <c r="E114" s="10"/>
      <c r="F114" s="10"/>
      <c r="G114" s="10"/>
      <c r="H114" s="10"/>
      <c r="I114" s="10"/>
    </row>
    <row r="115" spans="1:9">
      <c r="A115" s="10"/>
      <c r="B115" s="10"/>
      <c r="C115" s="10"/>
      <c r="D115" s="10"/>
      <c r="E115" s="10"/>
      <c r="F115" s="10"/>
      <c r="G115" s="10"/>
      <c r="H115" s="10"/>
      <c r="I115" s="10"/>
    </row>
    <row r="116" spans="1:9">
      <c r="A116" s="10"/>
      <c r="B116" s="10"/>
      <c r="C116" s="10"/>
      <c r="D116" s="10"/>
      <c r="E116" s="10"/>
      <c r="F116" s="10"/>
      <c r="G116" s="10"/>
      <c r="H116" s="10"/>
      <c r="I116" s="10"/>
    </row>
    <row r="117" spans="1:9">
      <c r="A117" s="10"/>
      <c r="B117" s="10"/>
      <c r="C117" s="10"/>
      <c r="D117" s="10"/>
      <c r="E117" s="10"/>
      <c r="F117" s="10"/>
      <c r="G117" s="10"/>
      <c r="H117" s="10"/>
      <c r="I117" s="10"/>
    </row>
    <row r="118" spans="1:9">
      <c r="A118" s="10"/>
      <c r="B118" s="10"/>
      <c r="C118" s="10"/>
      <c r="D118" s="10"/>
      <c r="E118" s="10"/>
      <c r="F118" s="10"/>
      <c r="G118" s="10"/>
      <c r="H118" s="10"/>
      <c r="I118" s="10"/>
    </row>
    <row r="119" spans="1:9">
      <c r="A119" s="10"/>
      <c r="B119" s="10"/>
      <c r="C119" s="10"/>
      <c r="D119" s="10"/>
      <c r="E119" s="10"/>
      <c r="F119" s="10"/>
      <c r="G119" s="10"/>
      <c r="H119" s="10"/>
      <c r="I119" s="10"/>
    </row>
    <row r="120" spans="1:9">
      <c r="A120" s="10"/>
      <c r="B120" s="10"/>
      <c r="C120" s="10"/>
      <c r="D120" s="10"/>
      <c r="E120" s="10"/>
      <c r="F120" s="10"/>
      <c r="G120" s="10"/>
      <c r="H120" s="10"/>
      <c r="I120" s="10"/>
    </row>
    <row r="121" spans="1:9">
      <c r="A121" s="10"/>
      <c r="B121" s="10"/>
      <c r="C121" s="10"/>
      <c r="D121" s="10"/>
      <c r="E121" s="10"/>
      <c r="F121" s="10"/>
      <c r="G121" s="10"/>
      <c r="H121" s="10"/>
      <c r="I121" s="10"/>
    </row>
    <row r="122" spans="1:9">
      <c r="A122" s="10"/>
      <c r="B122" s="10"/>
      <c r="C122" s="10"/>
      <c r="D122" s="10"/>
      <c r="E122" s="10"/>
      <c r="F122" s="10"/>
      <c r="G122" s="10"/>
      <c r="H122" s="10"/>
      <c r="I122" s="10"/>
    </row>
    <row r="123" spans="1:9">
      <c r="A123" s="10"/>
      <c r="B123" s="10"/>
      <c r="C123" s="10"/>
      <c r="D123" s="10"/>
      <c r="E123" s="10"/>
      <c r="F123" s="10"/>
      <c r="G123" s="10"/>
      <c r="H123" s="10"/>
      <c r="I123" s="10"/>
    </row>
    <row r="124" spans="1:9">
      <c r="A124" s="10"/>
      <c r="B124" s="10"/>
      <c r="C124" s="10"/>
      <c r="D124" s="10"/>
      <c r="E124" s="10"/>
      <c r="F124" s="10"/>
      <c r="G124" s="10"/>
      <c r="H124" s="10"/>
      <c r="I124" s="10"/>
    </row>
    <row r="125" spans="1:9">
      <c r="A125" s="10"/>
      <c r="B125" s="10"/>
      <c r="C125" s="10"/>
      <c r="D125" s="10"/>
      <c r="E125" s="10"/>
      <c r="F125" s="10"/>
      <c r="G125" s="10"/>
      <c r="H125" s="10"/>
      <c r="I125" s="10"/>
    </row>
    <row r="126" spans="1:9">
      <c r="A126" s="10"/>
      <c r="B126" s="10"/>
      <c r="C126" s="10"/>
      <c r="D126" s="10"/>
      <c r="E126" s="10"/>
      <c r="F126" s="10"/>
      <c r="G126" s="10"/>
      <c r="H126" s="10"/>
      <c r="I126" s="10"/>
    </row>
    <row r="127" spans="1:9">
      <c r="A127" s="10"/>
      <c r="B127" s="10"/>
      <c r="C127" s="10"/>
      <c r="D127" s="10"/>
      <c r="E127" s="10"/>
      <c r="F127" s="10"/>
      <c r="G127" s="10"/>
      <c r="H127" s="10"/>
      <c r="I127" s="10"/>
    </row>
    <row r="128" spans="1:9">
      <c r="A128" s="10"/>
      <c r="B128" s="10"/>
      <c r="C128" s="10"/>
      <c r="D128" s="10"/>
      <c r="E128" s="10"/>
      <c r="F128" s="10"/>
      <c r="G128" s="10"/>
      <c r="H128" s="10"/>
      <c r="I128" s="10"/>
    </row>
    <row r="129" spans="1:9">
      <c r="A129" s="10"/>
      <c r="B129" s="10"/>
      <c r="C129" s="10"/>
      <c r="D129" s="10"/>
      <c r="E129" s="10"/>
      <c r="F129" s="10"/>
      <c r="G129" s="10"/>
      <c r="H129" s="10"/>
      <c r="I129" s="10"/>
    </row>
    <row r="130" spans="1:9">
      <c r="A130" s="10"/>
      <c r="B130" s="10"/>
      <c r="C130" s="10"/>
      <c r="D130" s="10"/>
      <c r="E130" s="10"/>
      <c r="F130" s="10"/>
      <c r="G130" s="10"/>
      <c r="H130" s="10"/>
      <c r="I130" s="10"/>
    </row>
    <row r="131" spans="1:9">
      <c r="A131" s="10"/>
      <c r="B131" s="10"/>
      <c r="C131" s="10"/>
      <c r="D131" s="10"/>
      <c r="E131" s="10"/>
      <c r="F131" s="10"/>
      <c r="G131" s="10"/>
      <c r="H131" s="10"/>
      <c r="I131" s="10"/>
    </row>
    <row r="132" spans="1:9">
      <c r="A132" s="10"/>
      <c r="B132" s="10"/>
      <c r="C132" s="10"/>
      <c r="D132" s="10"/>
      <c r="E132" s="10"/>
      <c r="F132" s="10"/>
      <c r="G132" s="10"/>
      <c r="H132" s="10"/>
      <c r="I132" s="10"/>
    </row>
    <row r="133" spans="1:9">
      <c r="A133" s="10"/>
      <c r="B133" s="10"/>
      <c r="C133" s="10"/>
      <c r="D133" s="10"/>
      <c r="E133" s="10"/>
      <c r="F133" s="10"/>
      <c r="G133" s="10"/>
      <c r="H133" s="10"/>
      <c r="I133" s="10"/>
    </row>
    <row r="134" spans="1:9">
      <c r="A134" s="10"/>
      <c r="B134" s="10"/>
      <c r="C134" s="10"/>
      <c r="D134" s="10"/>
      <c r="E134" s="10"/>
      <c r="F134" s="10"/>
      <c r="G134" s="10"/>
      <c r="H134" s="10"/>
      <c r="I134" s="10"/>
    </row>
    <row r="135" spans="1:9">
      <c r="A135" s="10"/>
      <c r="B135" s="10"/>
      <c r="C135" s="10"/>
      <c r="D135" s="10"/>
      <c r="E135" s="10"/>
      <c r="F135" s="10"/>
      <c r="G135" s="10"/>
      <c r="H135" s="10"/>
      <c r="I135" s="10"/>
    </row>
    <row r="136" spans="1:9">
      <c r="A136" s="10"/>
      <c r="B136" s="10"/>
      <c r="C136" s="10"/>
      <c r="D136" s="10"/>
      <c r="E136" s="10"/>
      <c r="F136" s="10"/>
      <c r="G136" s="10"/>
      <c r="H136" s="10"/>
      <c r="I136" s="10"/>
    </row>
    <row r="137" spans="1:9">
      <c r="A137" s="10"/>
      <c r="B137" s="10"/>
      <c r="C137" s="10"/>
      <c r="D137" s="10"/>
      <c r="E137" s="10"/>
      <c r="F137" s="10"/>
      <c r="G137" s="10"/>
      <c r="H137" s="10"/>
      <c r="I137" s="10"/>
    </row>
  </sheetData>
  <mergeCells count="11">
    <mergeCell ref="B42:H42"/>
    <mergeCell ref="B45:H45"/>
    <mergeCell ref="B51:H51"/>
    <mergeCell ref="B5:C5"/>
    <mergeCell ref="B35:H35"/>
    <mergeCell ref="B38:H38"/>
    <mergeCell ref="B6:H6"/>
    <mergeCell ref="B10:H10"/>
    <mergeCell ref="B13:H13"/>
    <mergeCell ref="B20:H20"/>
    <mergeCell ref="B25:H25"/>
  </mergeCells>
  <hyperlinks>
    <hyperlink ref="D2" location="'Index '!A1" display="Return to index" xr:uid="{4066D201-DE26-430A-BAFF-565DC611F3DD}"/>
  </hyperlinks>
  <pageMargins left="0.70866141732283472" right="0.70866141732283472" top="0.74803149606299213" bottom="0.74803149606299213" header="0.31496062992125984" footer="0.31496062992125984"/>
  <pageSetup paperSize="9" scale="62" orientation="landscape" r:id="rId1"/>
  <ignoredErrors>
    <ignoredError sqref="D14:D19"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V48"/>
  <sheetViews>
    <sheetView showGridLines="0" zoomScale="90" zoomScaleNormal="90" workbookViewId="0">
      <selection activeCell="V2" sqref="V2"/>
    </sheetView>
  </sheetViews>
  <sheetFormatPr defaultColWidth="9.140625" defaultRowHeight="15"/>
  <cols>
    <col min="1" max="1" width="3.5703125" customWidth="1"/>
    <col min="2" max="2" width="7.5703125" customWidth="1"/>
    <col min="3" max="3" width="66.42578125" customWidth="1"/>
    <col min="4" max="4" width="21.28515625" style="2" customWidth="1"/>
    <col min="5" max="5" width="18.7109375" style="2" bestFit="1" customWidth="1"/>
    <col min="6" max="6" width="22" style="2" customWidth="1"/>
    <col min="7" max="8" width="10.7109375" customWidth="1"/>
    <col min="9" max="9" width="15.7109375" customWidth="1"/>
  </cols>
  <sheetData>
    <row r="1" spans="1:22" ht="21.95" customHeight="1">
      <c r="A1" s="10"/>
      <c r="B1" s="10"/>
      <c r="C1" s="10"/>
      <c r="D1" s="11"/>
      <c r="E1" s="11"/>
      <c r="F1" s="11"/>
    </row>
    <row r="2" spans="1:22" ht="21">
      <c r="A2" s="10"/>
      <c r="B2" s="15" t="s">
        <v>115</v>
      </c>
      <c r="D2" s="40" t="s">
        <v>41</v>
      </c>
      <c r="K2" s="129"/>
      <c r="V2" s="132"/>
    </row>
    <row r="3" spans="1:22">
      <c r="A3" s="10"/>
    </row>
    <row r="4" spans="1:22">
      <c r="A4" s="10"/>
    </row>
    <row r="5" spans="1:22" ht="30">
      <c r="A5" s="10"/>
      <c r="B5" s="175" t="s">
        <v>42</v>
      </c>
      <c r="C5" s="176"/>
      <c r="D5" s="179" t="s">
        <v>116</v>
      </c>
      <c r="E5" s="179"/>
      <c r="F5" s="62" t="s">
        <v>117</v>
      </c>
      <c r="I5" s="129"/>
    </row>
    <row r="6" spans="1:22">
      <c r="A6" s="10"/>
      <c r="B6" s="177"/>
      <c r="C6" s="178"/>
      <c r="D6" s="63" t="s">
        <v>43</v>
      </c>
      <c r="E6" s="63" t="s">
        <v>44</v>
      </c>
      <c r="F6" s="63" t="s">
        <v>43</v>
      </c>
      <c r="I6" s="130"/>
    </row>
    <row r="7" spans="1:22">
      <c r="A7" s="10"/>
      <c r="B7" s="64">
        <v>1</v>
      </c>
      <c r="C7" s="65" t="s">
        <v>118</v>
      </c>
      <c r="D7" s="66">
        <f>SUM(D8:D12)</f>
        <v>55843.5</v>
      </c>
      <c r="E7" s="66">
        <v>54261.046646856201</v>
      </c>
      <c r="F7" s="66">
        <f>0.08*D7</f>
        <v>4467.4800000000005</v>
      </c>
      <c r="H7" s="41"/>
    </row>
    <row r="8" spans="1:22">
      <c r="A8" s="10"/>
      <c r="B8" s="68">
        <v>2</v>
      </c>
      <c r="C8" s="54" t="s">
        <v>119</v>
      </c>
      <c r="D8" s="148">
        <v>55843.5</v>
      </c>
      <c r="E8" s="69">
        <v>54261.046646856201</v>
      </c>
      <c r="F8" s="69">
        <f t="shared" ref="F8:F27" si="0">0.08*D8</f>
        <v>4467.4800000000005</v>
      </c>
    </row>
    <row r="9" spans="1:22">
      <c r="A9" s="10"/>
      <c r="B9" s="68">
        <v>3</v>
      </c>
      <c r="C9" s="54" t="s">
        <v>120</v>
      </c>
      <c r="D9" s="70">
        <v>0</v>
      </c>
      <c r="E9" s="70">
        <v>0</v>
      </c>
      <c r="F9" s="70">
        <f t="shared" si="0"/>
        <v>0</v>
      </c>
    </row>
    <row r="10" spans="1:22">
      <c r="A10" s="10"/>
      <c r="B10" s="68">
        <v>4</v>
      </c>
      <c r="C10" s="54" t="s">
        <v>121</v>
      </c>
      <c r="D10" s="70">
        <v>0</v>
      </c>
      <c r="E10" s="70">
        <v>0</v>
      </c>
      <c r="F10" s="70">
        <f t="shared" si="0"/>
        <v>0</v>
      </c>
    </row>
    <row r="11" spans="1:22">
      <c r="A11" s="10"/>
      <c r="B11" s="68" t="s">
        <v>122</v>
      </c>
      <c r="C11" s="54" t="s">
        <v>123</v>
      </c>
      <c r="D11" s="70">
        <v>0</v>
      </c>
      <c r="E11" s="70">
        <v>0</v>
      </c>
      <c r="F11" s="70">
        <f t="shared" si="0"/>
        <v>0</v>
      </c>
      <c r="N11" s="32"/>
    </row>
    <row r="12" spans="1:22">
      <c r="A12" s="10"/>
      <c r="B12" s="68">
        <v>5</v>
      </c>
      <c r="C12" s="54" t="s">
        <v>124</v>
      </c>
      <c r="D12" s="70">
        <v>0</v>
      </c>
      <c r="E12" s="70">
        <v>0</v>
      </c>
      <c r="F12" s="70">
        <f t="shared" si="0"/>
        <v>0</v>
      </c>
    </row>
    <row r="13" spans="1:22">
      <c r="A13" s="10"/>
      <c r="B13" s="64">
        <v>6</v>
      </c>
      <c r="C13" s="65" t="s">
        <v>125</v>
      </c>
      <c r="D13" s="66">
        <f>SUM(D14:D17)</f>
        <v>139.5</v>
      </c>
      <c r="E13" s="66">
        <v>159.60367392000001</v>
      </c>
      <c r="F13" s="66">
        <f t="shared" si="0"/>
        <v>11.16</v>
      </c>
    </row>
    <row r="14" spans="1:22">
      <c r="A14" s="10"/>
      <c r="B14" s="68">
        <v>7</v>
      </c>
      <c r="C14" s="54" t="s">
        <v>119</v>
      </c>
      <c r="D14" s="69">
        <f>139.5-D16</f>
        <v>137.30000000000001</v>
      </c>
      <c r="E14" s="69">
        <v>159.60367392000001</v>
      </c>
      <c r="F14" s="69">
        <f t="shared" si="0"/>
        <v>10.984000000000002</v>
      </c>
      <c r="H14" s="41"/>
    </row>
    <row r="15" spans="1:22">
      <c r="A15" s="10"/>
      <c r="B15" s="68">
        <v>8</v>
      </c>
      <c r="C15" s="54" t="s">
        <v>126</v>
      </c>
      <c r="D15" s="70">
        <v>0</v>
      </c>
      <c r="E15" s="70">
        <v>0</v>
      </c>
      <c r="F15" s="70">
        <f t="shared" si="0"/>
        <v>0</v>
      </c>
      <c r="H15" s="41"/>
    </row>
    <row r="16" spans="1:22">
      <c r="A16" s="10"/>
      <c r="B16" s="68" t="s">
        <v>77</v>
      </c>
      <c r="C16" s="54" t="s">
        <v>127</v>
      </c>
      <c r="D16" s="70">
        <v>2.2000000000000002</v>
      </c>
      <c r="E16" s="70">
        <v>0</v>
      </c>
      <c r="F16" s="70">
        <f>0.08*D16</f>
        <v>0.17600000000000002</v>
      </c>
      <c r="H16" s="41"/>
    </row>
    <row r="17" spans="1:8">
      <c r="A17" s="10"/>
      <c r="B17" s="68">
        <v>9</v>
      </c>
      <c r="C17" s="54" t="s">
        <v>128</v>
      </c>
      <c r="D17" s="70"/>
      <c r="E17" s="70">
        <v>0</v>
      </c>
      <c r="F17" s="70">
        <f t="shared" si="0"/>
        <v>0</v>
      </c>
      <c r="H17" s="41"/>
    </row>
    <row r="18" spans="1:8">
      <c r="A18" s="10"/>
      <c r="B18" s="64">
        <v>10</v>
      </c>
      <c r="C18" s="65" t="s">
        <v>129</v>
      </c>
      <c r="D18" s="66">
        <f>SUM(D19:D21)</f>
        <v>185.4</v>
      </c>
      <c r="E18" s="66">
        <v>206.63753863207597</v>
      </c>
      <c r="F18" s="66">
        <f>0.08*D18</f>
        <v>14.832000000000001</v>
      </c>
      <c r="H18" s="41"/>
    </row>
    <row r="19" spans="1:8">
      <c r="A19" s="10"/>
      <c r="B19" s="68" t="s">
        <v>83</v>
      </c>
      <c r="C19" s="54" t="s">
        <v>130</v>
      </c>
      <c r="D19" s="70">
        <v>0</v>
      </c>
      <c r="E19" s="70"/>
      <c r="F19" s="70">
        <f t="shared" si="0"/>
        <v>0</v>
      </c>
      <c r="H19" s="41"/>
    </row>
    <row r="20" spans="1:8">
      <c r="A20" s="10"/>
      <c r="B20" s="68" t="s">
        <v>131</v>
      </c>
      <c r="C20" s="54" t="s">
        <v>132</v>
      </c>
      <c r="D20" s="70">
        <v>185.4</v>
      </c>
      <c r="E20" s="70">
        <v>206.63753863207597</v>
      </c>
      <c r="F20" s="70">
        <f t="shared" si="0"/>
        <v>14.832000000000001</v>
      </c>
      <c r="H20" s="41"/>
    </row>
    <row r="21" spans="1:8">
      <c r="A21" s="10"/>
      <c r="B21" s="68" t="s">
        <v>133</v>
      </c>
      <c r="C21" s="54" t="s">
        <v>134</v>
      </c>
      <c r="D21" s="70">
        <v>0</v>
      </c>
      <c r="E21" s="70">
        <v>0</v>
      </c>
      <c r="F21" s="70">
        <f t="shared" si="0"/>
        <v>0</v>
      </c>
      <c r="H21" s="41"/>
    </row>
    <row r="22" spans="1:8">
      <c r="A22" s="10"/>
      <c r="B22" s="64">
        <v>15</v>
      </c>
      <c r="C22" s="65" t="s">
        <v>135</v>
      </c>
      <c r="D22" s="66">
        <v>0</v>
      </c>
      <c r="E22" s="66">
        <v>0</v>
      </c>
      <c r="F22" s="66">
        <f t="shared" si="0"/>
        <v>0</v>
      </c>
    </row>
    <row r="23" spans="1:8">
      <c r="A23" s="10"/>
      <c r="B23" s="64">
        <v>16</v>
      </c>
      <c r="C23" s="65" t="s">
        <v>136</v>
      </c>
      <c r="D23" s="66">
        <f>SUM(D24:D27)</f>
        <v>0</v>
      </c>
      <c r="E23" s="66">
        <v>0</v>
      </c>
      <c r="F23" s="66">
        <f t="shared" si="0"/>
        <v>0</v>
      </c>
    </row>
    <row r="24" spans="1:8">
      <c r="A24" s="10"/>
      <c r="B24" s="68">
        <v>17</v>
      </c>
      <c r="C24" s="54" t="s">
        <v>137</v>
      </c>
      <c r="D24" s="70">
        <v>0</v>
      </c>
      <c r="E24" s="70">
        <v>0</v>
      </c>
      <c r="F24" s="70">
        <f t="shared" si="0"/>
        <v>0</v>
      </c>
    </row>
    <row r="25" spans="1:8">
      <c r="A25" s="10"/>
      <c r="B25" s="68">
        <v>18</v>
      </c>
      <c r="C25" s="54" t="s">
        <v>138</v>
      </c>
      <c r="D25" s="70">
        <v>0</v>
      </c>
      <c r="E25" s="70">
        <v>0</v>
      </c>
      <c r="F25" s="70">
        <f t="shared" si="0"/>
        <v>0</v>
      </c>
    </row>
    <row r="26" spans="1:8">
      <c r="A26" s="10"/>
      <c r="B26" s="68">
        <v>19</v>
      </c>
      <c r="C26" s="54" t="s">
        <v>139</v>
      </c>
      <c r="D26" s="70">
        <v>0</v>
      </c>
      <c r="E26" s="70">
        <v>0</v>
      </c>
      <c r="F26" s="70">
        <f t="shared" si="0"/>
        <v>0</v>
      </c>
    </row>
    <row r="27" spans="1:8">
      <c r="A27" s="10"/>
      <c r="B27" s="68" t="s">
        <v>140</v>
      </c>
      <c r="C27" s="71" t="s">
        <v>141</v>
      </c>
      <c r="D27" s="70">
        <v>0</v>
      </c>
      <c r="E27" s="70">
        <v>0</v>
      </c>
      <c r="F27" s="70">
        <f t="shared" si="0"/>
        <v>0</v>
      </c>
    </row>
    <row r="28" spans="1:8">
      <c r="A28" s="10"/>
      <c r="B28" s="64">
        <v>20</v>
      </c>
      <c r="C28" s="65" t="s">
        <v>142</v>
      </c>
      <c r="D28" s="66">
        <v>6101.4</v>
      </c>
      <c r="E28" s="66">
        <v>6454.2241960172005</v>
      </c>
      <c r="F28" s="66">
        <f>0.08*D28</f>
        <v>488.11199999999997</v>
      </c>
    </row>
    <row r="29" spans="1:8">
      <c r="A29" s="10"/>
      <c r="B29" s="68">
        <v>21</v>
      </c>
      <c r="C29" s="54" t="s">
        <v>143</v>
      </c>
      <c r="D29" s="69">
        <v>0</v>
      </c>
      <c r="E29" s="70">
        <v>0</v>
      </c>
      <c r="F29" s="70">
        <f t="shared" ref="F29:F38" si="1">0.08*D29</f>
        <v>0</v>
      </c>
    </row>
    <row r="30" spans="1:8">
      <c r="A30" s="10"/>
      <c r="B30" s="68" t="s">
        <v>144</v>
      </c>
      <c r="C30" s="54" t="s">
        <v>145</v>
      </c>
      <c r="D30" s="69">
        <v>0</v>
      </c>
      <c r="E30" s="70">
        <v>0</v>
      </c>
      <c r="F30" s="70">
        <f t="shared" si="1"/>
        <v>0</v>
      </c>
    </row>
    <row r="31" spans="1:8">
      <c r="A31" s="10"/>
      <c r="B31" s="68">
        <v>22</v>
      </c>
      <c r="C31" s="54" t="s">
        <v>146</v>
      </c>
      <c r="D31" s="70">
        <v>0</v>
      </c>
      <c r="E31" s="70">
        <v>0</v>
      </c>
      <c r="F31" s="70">
        <f t="shared" si="1"/>
        <v>0</v>
      </c>
    </row>
    <row r="32" spans="1:8">
      <c r="A32" s="10"/>
      <c r="B32" s="64" t="s">
        <v>147</v>
      </c>
      <c r="C32" s="65" t="s">
        <v>148</v>
      </c>
      <c r="D32" s="66"/>
      <c r="E32" s="66">
        <v>0</v>
      </c>
      <c r="F32" s="66">
        <f t="shared" si="1"/>
        <v>0</v>
      </c>
    </row>
    <row r="33" spans="1:6">
      <c r="A33" s="10"/>
      <c r="B33" s="64">
        <v>24</v>
      </c>
      <c r="C33" s="65" t="s">
        <v>149</v>
      </c>
      <c r="D33" s="66">
        <v>6698.1</v>
      </c>
      <c r="E33" s="66">
        <v>6558.4733643019999</v>
      </c>
      <c r="F33" s="66">
        <f t="shared" si="1"/>
        <v>535.84800000000007</v>
      </c>
    </row>
    <row r="34" spans="1:6">
      <c r="A34" s="10"/>
      <c r="B34" s="64" t="s">
        <v>150</v>
      </c>
      <c r="C34" s="65" t="s">
        <v>151</v>
      </c>
      <c r="D34" s="66">
        <v>0</v>
      </c>
      <c r="E34" s="66">
        <v>0</v>
      </c>
      <c r="F34" s="66">
        <f t="shared" si="1"/>
        <v>0</v>
      </c>
    </row>
    <row r="35" spans="1:6" ht="30">
      <c r="A35" s="10"/>
      <c r="B35" s="64">
        <v>25</v>
      </c>
      <c r="C35" s="65" t="s">
        <v>152</v>
      </c>
      <c r="D35" s="67">
        <v>762.14499999999998</v>
      </c>
      <c r="E35" s="67">
        <v>733.99075885000002</v>
      </c>
      <c r="F35" s="66">
        <f>0.08*D35</f>
        <v>60.971600000000002</v>
      </c>
    </row>
    <row r="36" spans="1:6">
      <c r="A36" s="10"/>
      <c r="B36" s="64">
        <v>26</v>
      </c>
      <c r="C36" s="65" t="s">
        <v>153</v>
      </c>
      <c r="D36" s="67">
        <v>0</v>
      </c>
      <c r="E36" s="67">
        <v>0</v>
      </c>
      <c r="F36" s="66">
        <f t="shared" si="1"/>
        <v>0</v>
      </c>
    </row>
    <row r="37" spans="1:6">
      <c r="A37" s="10"/>
      <c r="B37" s="64">
        <v>27</v>
      </c>
      <c r="C37" s="65" t="s">
        <v>154</v>
      </c>
      <c r="D37" s="67">
        <v>0</v>
      </c>
      <c r="E37" s="67">
        <v>0</v>
      </c>
      <c r="F37" s="66">
        <f t="shared" si="1"/>
        <v>0</v>
      </c>
    </row>
    <row r="38" spans="1:6">
      <c r="A38" s="10"/>
      <c r="B38" s="64">
        <v>28</v>
      </c>
      <c r="C38" s="65" t="s">
        <v>155</v>
      </c>
      <c r="D38" s="67">
        <v>0</v>
      </c>
      <c r="E38" s="67">
        <v>0</v>
      </c>
      <c r="F38" s="66">
        <f t="shared" si="1"/>
        <v>0</v>
      </c>
    </row>
    <row r="39" spans="1:6">
      <c r="A39" s="10"/>
      <c r="B39" s="64">
        <v>29</v>
      </c>
      <c r="C39" s="65" t="s">
        <v>156</v>
      </c>
      <c r="D39" s="67">
        <f>D7+D13+D18+D22+D23+D28+D32+D33</f>
        <v>68967.900000000009</v>
      </c>
      <c r="E39" s="67">
        <v>67639.985419727469</v>
      </c>
      <c r="F39" s="66">
        <f>0.08*D39</f>
        <v>5517.4320000000007</v>
      </c>
    </row>
    <row r="41" spans="1:6">
      <c r="D41" s="12"/>
    </row>
    <row r="48" spans="1:6">
      <c r="F48" s="1"/>
    </row>
  </sheetData>
  <mergeCells count="2">
    <mergeCell ref="B5:C6"/>
    <mergeCell ref="D5:E5"/>
  </mergeCells>
  <conditionalFormatting sqref="D7:F7 D31:E34">
    <cfRule type="cellIs" dxfId="4" priority="10" stopIfTrue="1" operator="lessThan">
      <formula>0</formula>
    </cfRule>
  </conditionalFormatting>
  <conditionalFormatting sqref="D9:F13">
    <cfRule type="cellIs" dxfId="3" priority="6" stopIfTrue="1" operator="lessThan">
      <formula>0</formula>
    </cfRule>
  </conditionalFormatting>
  <conditionalFormatting sqref="D15:F28">
    <cfRule type="cellIs" dxfId="2" priority="1" stopIfTrue="1" operator="lessThan">
      <formula>0</formula>
    </cfRule>
  </conditionalFormatting>
  <conditionalFormatting sqref="E29:F30">
    <cfRule type="cellIs" dxfId="1" priority="3" stopIfTrue="1" operator="lessThan">
      <formula>0</formula>
    </cfRule>
  </conditionalFormatting>
  <conditionalFormatting sqref="F31:F39">
    <cfRule type="cellIs" dxfId="0" priority="2"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D32 D7 D13 F7:F27 F28:F34 F36:F38" unlockedFormula="1"/>
    <ignoredError sqref="D23 D18"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2" sqref="G2"/>
    </sheetView>
  </sheetViews>
  <sheetFormatPr defaultColWidth="8.5703125" defaultRowHeight="15"/>
  <cols>
    <col min="1" max="1" width="8.5703125" style="7"/>
    <col min="2" max="2" width="13.85546875" style="7" customWidth="1"/>
    <col min="3" max="3" width="45.85546875" style="7" customWidth="1"/>
    <col min="4" max="4" width="70.85546875" style="7" customWidth="1"/>
    <col min="5" max="6" width="10.7109375" style="7" customWidth="1"/>
    <col min="7" max="7" width="15.7109375" style="7" customWidth="1"/>
    <col min="8" max="8" width="8.5703125" style="7"/>
    <col min="9" max="9" width="11.5703125" style="7" customWidth="1"/>
    <col min="10" max="16384" width="8.5703125" style="7"/>
  </cols>
  <sheetData>
    <row r="2" spans="1:14" ht="21">
      <c r="B2" s="14" t="s">
        <v>157</v>
      </c>
      <c r="G2" s="40" t="s">
        <v>41</v>
      </c>
    </row>
    <row r="3" spans="1:14">
      <c r="B3" s="27" t="s">
        <v>158</v>
      </c>
    </row>
    <row r="4" spans="1:14" ht="15.75">
      <c r="B4" s="16"/>
    </row>
    <row r="5" spans="1:14">
      <c r="B5" s="125" t="s">
        <v>159</v>
      </c>
      <c r="C5" s="180" t="s">
        <v>160</v>
      </c>
      <c r="D5" s="181"/>
    </row>
    <row r="6" spans="1:14" ht="60">
      <c r="A6" s="28"/>
      <c r="B6" s="99" t="s">
        <v>161</v>
      </c>
      <c r="C6" s="80" t="s">
        <v>162</v>
      </c>
      <c r="D6" s="147" t="s">
        <v>163</v>
      </c>
      <c r="I6" s="39"/>
    </row>
    <row r="7" spans="1:14" ht="45">
      <c r="A7" s="28"/>
      <c r="B7" s="99" t="s">
        <v>164</v>
      </c>
      <c r="C7" s="80" t="s">
        <v>165</v>
      </c>
      <c r="D7" s="80" t="s">
        <v>166</v>
      </c>
    </row>
    <row r="8" spans="1:14" ht="84.75" customHeight="1">
      <c r="A8" s="28"/>
      <c r="B8" s="100" t="s">
        <v>167</v>
      </c>
      <c r="C8" s="80" t="s">
        <v>168</v>
      </c>
      <c r="D8" s="80" t="s">
        <v>169</v>
      </c>
    </row>
    <row r="9" spans="1:14" ht="75">
      <c r="A9" s="28"/>
      <c r="B9" s="99" t="s">
        <v>170</v>
      </c>
      <c r="C9" s="80" t="s">
        <v>171</v>
      </c>
      <c r="D9" s="145" t="s">
        <v>172</v>
      </c>
    </row>
    <row r="10" spans="1:14" ht="60">
      <c r="A10" s="28"/>
      <c r="B10" s="100" t="s">
        <v>173</v>
      </c>
      <c r="C10" s="80" t="s">
        <v>174</v>
      </c>
      <c r="D10" s="145" t="s">
        <v>175</v>
      </c>
    </row>
    <row r="11" spans="1:14" ht="30">
      <c r="A11" s="28"/>
      <c r="B11" s="99" t="s">
        <v>176</v>
      </c>
      <c r="C11" s="80" t="s">
        <v>177</v>
      </c>
      <c r="D11" s="145" t="s">
        <v>178</v>
      </c>
      <c r="N11" s="31"/>
    </row>
    <row r="12" spans="1:14" ht="60">
      <c r="A12" s="28"/>
      <c r="B12" s="99" t="s">
        <v>179</v>
      </c>
      <c r="C12" s="80" t="s">
        <v>180</v>
      </c>
      <c r="D12" s="146" t="s">
        <v>181</v>
      </c>
    </row>
    <row r="43" spans="6:6">
      <c r="F43" s="30"/>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Q5" sqref="Q5:R6"/>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3"/>
      <c r="B2" s="14" t="s">
        <v>182</v>
      </c>
      <c r="C2" s="3"/>
      <c r="D2" s="40" t="s">
        <v>41</v>
      </c>
      <c r="E2" s="3"/>
      <c r="G2" s="3"/>
      <c r="H2" s="3"/>
      <c r="I2" s="3"/>
      <c r="J2" s="3"/>
      <c r="K2" s="3"/>
    </row>
    <row r="3" spans="1:14">
      <c r="A3" s="3"/>
    </row>
    <row r="4" spans="1:14">
      <c r="A4" s="3"/>
      <c r="C4" s="6"/>
    </row>
    <row r="5" spans="1:14" ht="25.5" customHeight="1">
      <c r="A5" s="3"/>
      <c r="B5" s="192" t="s">
        <v>42</v>
      </c>
      <c r="C5" s="193"/>
      <c r="D5" s="188" t="s">
        <v>183</v>
      </c>
      <c r="E5" s="188"/>
      <c r="F5" s="188"/>
      <c r="G5" s="188"/>
      <c r="H5" s="189" t="s">
        <v>184</v>
      </c>
      <c r="I5" s="190"/>
      <c r="J5" s="190"/>
      <c r="K5" s="191"/>
    </row>
    <row r="6" spans="1:14">
      <c r="A6" s="3"/>
      <c r="B6" s="59" t="s">
        <v>185</v>
      </c>
      <c r="C6" s="101" t="s">
        <v>186</v>
      </c>
      <c r="D6" s="102" t="s">
        <v>43</v>
      </c>
      <c r="E6" s="102" t="s">
        <v>44</v>
      </c>
      <c r="F6" s="102" t="s">
        <v>45</v>
      </c>
      <c r="G6" s="102" t="s">
        <v>46</v>
      </c>
      <c r="H6" s="102" t="s">
        <v>43</v>
      </c>
      <c r="I6" s="102" t="s">
        <v>44</v>
      </c>
      <c r="J6" s="102" t="s">
        <v>45</v>
      </c>
      <c r="K6" s="102" t="s">
        <v>46</v>
      </c>
    </row>
    <row r="7" spans="1:14">
      <c r="A7" s="3"/>
      <c r="B7" s="103" t="s">
        <v>187</v>
      </c>
      <c r="C7" s="104" t="s">
        <v>188</v>
      </c>
      <c r="D7" s="105">
        <v>12</v>
      </c>
      <c r="E7" s="105">
        <v>12</v>
      </c>
      <c r="F7" s="105">
        <v>12</v>
      </c>
      <c r="G7" s="105">
        <v>12</v>
      </c>
      <c r="H7" s="105"/>
      <c r="I7" s="105">
        <v>12</v>
      </c>
      <c r="J7" s="105">
        <v>12</v>
      </c>
      <c r="K7" s="105">
        <v>12</v>
      </c>
    </row>
    <row r="8" spans="1:14" ht="14.45" customHeight="1">
      <c r="A8" s="3"/>
      <c r="B8" s="182" t="s">
        <v>189</v>
      </c>
      <c r="C8" s="183"/>
      <c r="D8" s="183"/>
      <c r="E8" s="183"/>
      <c r="F8" s="183"/>
      <c r="G8" s="183"/>
      <c r="H8" s="183"/>
      <c r="I8" s="183"/>
      <c r="J8" s="183"/>
      <c r="K8" s="184"/>
    </row>
    <row r="9" spans="1:14" ht="30">
      <c r="A9" s="3"/>
      <c r="B9" s="106">
        <v>1</v>
      </c>
      <c r="C9" s="107" t="s">
        <v>190</v>
      </c>
      <c r="D9" s="95"/>
      <c r="E9" s="95"/>
      <c r="F9" s="95"/>
      <c r="G9" s="95"/>
      <c r="H9" s="108">
        <v>43627.258257828922</v>
      </c>
      <c r="I9" s="108">
        <v>44214.50127922673</v>
      </c>
      <c r="J9" s="108">
        <v>44309.601075865343</v>
      </c>
      <c r="K9" s="108">
        <v>44197.493673691766</v>
      </c>
    </row>
    <row r="10" spans="1:14" ht="15.75" customHeight="1">
      <c r="A10" s="3"/>
      <c r="B10" s="186" t="s">
        <v>191</v>
      </c>
      <c r="C10" s="187"/>
      <c r="D10" s="183"/>
      <c r="E10" s="183"/>
      <c r="F10" s="183"/>
      <c r="G10" s="183"/>
      <c r="H10" s="183"/>
      <c r="I10" s="183"/>
      <c r="J10" s="183"/>
      <c r="K10" s="184"/>
    </row>
    <row r="11" spans="1:14" ht="30">
      <c r="A11" s="3"/>
      <c r="B11" s="109">
        <v>2</v>
      </c>
      <c r="C11" s="17" t="s">
        <v>192</v>
      </c>
      <c r="D11" s="110">
        <v>86912.216676196666</v>
      </c>
      <c r="E11" s="110">
        <v>86666.059049477495</v>
      </c>
      <c r="F11" s="110">
        <v>86181.45178649867</v>
      </c>
      <c r="G11" s="110">
        <v>84881.622493926669</v>
      </c>
      <c r="H11" s="110">
        <v>5519.7756898968892</v>
      </c>
      <c r="I11" s="110">
        <v>5390.1799382665004</v>
      </c>
      <c r="J11" s="110">
        <v>5288.8516446600997</v>
      </c>
      <c r="K11" s="110">
        <v>5197.7492718574331</v>
      </c>
      <c r="N11" s="32"/>
    </row>
    <row r="12" spans="1:14">
      <c r="A12" s="3"/>
      <c r="B12" s="111">
        <v>3</v>
      </c>
      <c r="C12" s="112" t="s">
        <v>193</v>
      </c>
      <c r="D12" s="110">
        <v>64848.62229539</v>
      </c>
      <c r="E12" s="110">
        <v>63274.612080702493</v>
      </c>
      <c r="F12" s="110">
        <v>62253.282253427329</v>
      </c>
      <c r="G12" s="110">
        <v>61461.566870570663</v>
      </c>
      <c r="H12" s="110">
        <v>3242.4311147694998</v>
      </c>
      <c r="I12" s="110">
        <v>3163.730604035125</v>
      </c>
      <c r="J12" s="110">
        <v>3112.6641126713662</v>
      </c>
      <c r="K12" s="110">
        <v>3073.078343528533</v>
      </c>
    </row>
    <row r="13" spans="1:14">
      <c r="A13" s="3"/>
      <c r="B13" s="109">
        <v>4</v>
      </c>
      <c r="C13" s="113" t="s">
        <v>194</v>
      </c>
      <c r="D13" s="110">
        <v>17065.460703183333</v>
      </c>
      <c r="E13" s="110">
        <v>16839.814367611667</v>
      </c>
      <c r="F13" s="110">
        <v>16534.779097163999</v>
      </c>
      <c r="G13" s="110">
        <v>16255.926678829999</v>
      </c>
      <c r="H13" s="110">
        <v>1980.1506390751661</v>
      </c>
      <c r="I13" s="110">
        <v>1950.2423380630401</v>
      </c>
      <c r="J13" s="110">
        <v>1922.6943218640661</v>
      </c>
      <c r="K13" s="110">
        <v>1910.3335500928999</v>
      </c>
    </row>
    <row r="14" spans="1:14">
      <c r="A14" s="3"/>
      <c r="B14" s="109">
        <v>5</v>
      </c>
      <c r="C14" s="82" t="s">
        <v>195</v>
      </c>
      <c r="D14" s="110">
        <v>12452.992938238887</v>
      </c>
      <c r="E14" s="110">
        <v>12505.919176654164</v>
      </c>
      <c r="F14" s="110">
        <v>12531.323525265332</v>
      </c>
      <c r="G14" s="110">
        <v>12203.486402026663</v>
      </c>
      <c r="H14" s="110">
        <v>5583.2737485293319</v>
      </c>
      <c r="I14" s="110">
        <v>5629.8510554283321</v>
      </c>
      <c r="J14" s="110">
        <v>5678.3892000034639</v>
      </c>
      <c r="K14" s="110">
        <v>5577.4905234898642</v>
      </c>
    </row>
    <row r="15" spans="1:14" ht="30">
      <c r="A15" s="3"/>
      <c r="B15" s="21">
        <v>6</v>
      </c>
      <c r="C15" s="113" t="s">
        <v>196</v>
      </c>
      <c r="D15" s="114">
        <v>0</v>
      </c>
      <c r="E15" s="114">
        <v>0</v>
      </c>
      <c r="F15" s="114">
        <v>0</v>
      </c>
      <c r="G15" s="115">
        <v>0</v>
      </c>
      <c r="H15" s="114">
        <v>0</v>
      </c>
      <c r="I15" s="115">
        <v>0</v>
      </c>
      <c r="J15" s="115">
        <v>0</v>
      </c>
      <c r="K15" s="115">
        <v>0</v>
      </c>
    </row>
    <row r="16" spans="1:14">
      <c r="A16" s="3"/>
      <c r="B16" s="109">
        <v>7</v>
      </c>
      <c r="C16" s="23" t="s">
        <v>197</v>
      </c>
      <c r="D16" s="110">
        <v>12452.992938238887</v>
      </c>
      <c r="E16" s="110">
        <v>12505.919176654166</v>
      </c>
      <c r="F16" s="110">
        <v>12531.323525265332</v>
      </c>
      <c r="G16" s="110">
        <v>12203.486402026667</v>
      </c>
      <c r="H16" s="110">
        <v>5583.2737485293319</v>
      </c>
      <c r="I16" s="110">
        <v>5629.8510554283321</v>
      </c>
      <c r="J16" s="110">
        <v>5678.3892000034657</v>
      </c>
      <c r="K16" s="110">
        <v>5577.4905234898661</v>
      </c>
    </row>
    <row r="17" spans="1:21">
      <c r="A17" s="3"/>
      <c r="B17" s="20">
        <v>8</v>
      </c>
      <c r="C17" s="23" t="s">
        <v>198</v>
      </c>
      <c r="D17" s="114">
        <v>0</v>
      </c>
      <c r="E17" s="114">
        <v>0</v>
      </c>
      <c r="F17" s="115">
        <v>0</v>
      </c>
      <c r="G17" s="115">
        <v>0</v>
      </c>
      <c r="H17" s="19">
        <v>0</v>
      </c>
      <c r="I17" s="115">
        <v>0</v>
      </c>
      <c r="J17" s="115">
        <v>0</v>
      </c>
      <c r="K17" s="115">
        <v>0</v>
      </c>
    </row>
    <row r="18" spans="1:21">
      <c r="A18" s="3"/>
      <c r="B18" s="109">
        <v>9</v>
      </c>
      <c r="C18" s="24" t="s">
        <v>199</v>
      </c>
      <c r="D18" s="94"/>
      <c r="E18" s="94"/>
      <c r="F18" s="94"/>
      <c r="G18" s="94"/>
      <c r="H18" s="114">
        <v>3.1671301354000002E-2</v>
      </c>
      <c r="I18" s="42">
        <v>2.3753476015999999E-2</v>
      </c>
      <c r="J18" s="42">
        <v>1.9002780811999999E-2</v>
      </c>
      <c r="K18" s="42">
        <v>1.9002780811999999E-2</v>
      </c>
    </row>
    <row r="19" spans="1:21">
      <c r="A19" s="3"/>
      <c r="B19" s="111">
        <v>10</v>
      </c>
      <c r="C19" s="82" t="s">
        <v>200</v>
      </c>
      <c r="D19" s="18">
        <v>39085.85154780333</v>
      </c>
      <c r="E19" s="18">
        <v>36233.170722728333</v>
      </c>
      <c r="F19" s="18">
        <v>34398.812958317329</v>
      </c>
      <c r="G19" s="18">
        <v>33858.885643893998</v>
      </c>
      <c r="H19" s="110">
        <v>2893.22848634094</v>
      </c>
      <c r="I19" s="110">
        <v>2754.1482168500802</v>
      </c>
      <c r="J19" s="110">
        <v>2689.8159134098601</v>
      </c>
      <c r="K19" s="110">
        <v>2672.1028019883001</v>
      </c>
    </row>
    <row r="20" spans="1:21" ht="30">
      <c r="A20" s="3"/>
      <c r="B20" s="109">
        <v>11</v>
      </c>
      <c r="C20" s="24" t="s">
        <v>201</v>
      </c>
      <c r="D20" s="110">
        <v>182.01224414777599</v>
      </c>
      <c r="E20" s="110">
        <v>199.198155597496</v>
      </c>
      <c r="F20" s="110">
        <v>242.21493613800001</v>
      </c>
      <c r="G20" s="110">
        <v>315.24445757000001</v>
      </c>
      <c r="H20" s="110">
        <v>167.906418992216</v>
      </c>
      <c r="I20" s="110">
        <v>173.74736919815999</v>
      </c>
      <c r="J20" s="110">
        <v>207.098780895864</v>
      </c>
      <c r="K20" s="110">
        <v>261.13382159186398</v>
      </c>
    </row>
    <row r="21" spans="1:21">
      <c r="A21" s="3"/>
      <c r="B21" s="21">
        <v>12</v>
      </c>
      <c r="C21" s="113" t="s">
        <v>202</v>
      </c>
      <c r="D21" s="114">
        <v>0</v>
      </c>
      <c r="E21" s="114">
        <v>0</v>
      </c>
      <c r="F21" s="114">
        <v>0</v>
      </c>
      <c r="G21" s="115">
        <v>0</v>
      </c>
      <c r="H21" s="114">
        <v>0</v>
      </c>
      <c r="I21" s="115">
        <v>0</v>
      </c>
      <c r="J21" s="115">
        <v>0</v>
      </c>
      <c r="K21" s="115">
        <v>0</v>
      </c>
    </row>
    <row r="22" spans="1:21">
      <c r="A22" s="3"/>
      <c r="B22" s="109">
        <v>13</v>
      </c>
      <c r="C22" s="113" t="s">
        <v>203</v>
      </c>
      <c r="D22" s="110">
        <v>38903.83930365555</v>
      </c>
      <c r="E22" s="110">
        <v>36033.972567130833</v>
      </c>
      <c r="F22" s="110">
        <v>34156.598022179329</v>
      </c>
      <c r="G22" s="110">
        <v>33543.641186323999</v>
      </c>
      <c r="H22" s="110">
        <v>2725.3220673487222</v>
      </c>
      <c r="I22" s="110">
        <v>2580.4008476519161</v>
      </c>
      <c r="J22" s="110">
        <v>2482.7171325139998</v>
      </c>
      <c r="K22" s="110">
        <v>2410.9689803964329</v>
      </c>
    </row>
    <row r="23" spans="1:21">
      <c r="A23" s="3"/>
      <c r="B23" s="109">
        <v>14</v>
      </c>
      <c r="C23" s="22" t="s">
        <v>204</v>
      </c>
      <c r="D23" s="110">
        <v>2438.4605134011081</v>
      </c>
      <c r="E23" s="110">
        <v>2405.3224555649999</v>
      </c>
      <c r="F23" s="110">
        <v>2601.8869348846638</v>
      </c>
      <c r="G23" s="110">
        <v>2598.7911149686638</v>
      </c>
      <c r="H23" s="110">
        <v>1458.157078443332</v>
      </c>
      <c r="I23" s="110">
        <v>1575.370606613332</v>
      </c>
      <c r="J23" s="110">
        <v>1857.3000114393319</v>
      </c>
      <c r="K23" s="110">
        <v>2007.3753625401639</v>
      </c>
      <c r="L23" s="185"/>
      <c r="M23" s="185"/>
      <c r="N23" s="185"/>
      <c r="O23" s="185"/>
      <c r="P23" s="185"/>
      <c r="Q23" s="185"/>
      <c r="R23" s="185"/>
      <c r="S23" s="185"/>
      <c r="T23" s="185"/>
      <c r="U23" s="185"/>
    </row>
    <row r="24" spans="1:21">
      <c r="A24" s="3"/>
      <c r="B24" s="21">
        <v>15</v>
      </c>
      <c r="C24" s="82" t="s">
        <v>205</v>
      </c>
      <c r="D24" s="110">
        <v>3178.9309956099992</v>
      </c>
      <c r="E24" s="110">
        <v>3446.1645992241661</v>
      </c>
      <c r="F24" s="110">
        <v>3699.340268129532</v>
      </c>
      <c r="G24" s="110">
        <v>2858.9526181195979</v>
      </c>
      <c r="H24" s="110">
        <v>36.100415411199002</v>
      </c>
      <c r="I24" s="110">
        <v>38.472150950991001</v>
      </c>
      <c r="J24" s="110">
        <v>41.073755184252001</v>
      </c>
      <c r="K24" s="110">
        <v>49.650197649519001</v>
      </c>
    </row>
    <row r="25" spans="1:21">
      <c r="A25" s="3"/>
      <c r="B25" s="116">
        <v>16</v>
      </c>
      <c r="C25" s="25" t="s">
        <v>206</v>
      </c>
      <c r="D25" s="94"/>
      <c r="E25" s="94"/>
      <c r="F25" s="94"/>
      <c r="G25" s="94"/>
      <c r="H25" s="117">
        <v>15490.53541862169</v>
      </c>
      <c r="I25" s="117">
        <v>15388.021968109224</v>
      </c>
      <c r="J25" s="117">
        <v>15555.430524697014</v>
      </c>
      <c r="K25" s="117">
        <v>15504.368157525281</v>
      </c>
    </row>
    <row r="26" spans="1:21">
      <c r="A26" s="3"/>
      <c r="B26" s="186" t="s">
        <v>207</v>
      </c>
      <c r="C26" s="187"/>
      <c r="D26" s="183"/>
      <c r="E26" s="183"/>
      <c r="F26" s="183"/>
      <c r="G26" s="183"/>
      <c r="H26" s="183"/>
      <c r="I26" s="183"/>
      <c r="J26" s="183"/>
      <c r="K26" s="184"/>
    </row>
    <row r="27" spans="1:21">
      <c r="A27" s="3"/>
      <c r="B27" s="109">
        <v>17</v>
      </c>
      <c r="C27" s="113" t="s">
        <v>208</v>
      </c>
      <c r="D27" s="110">
        <v>26.459780153333</v>
      </c>
      <c r="E27" s="110">
        <v>20.5189698975</v>
      </c>
      <c r="F27" s="110">
        <v>16.415175917999999</v>
      </c>
      <c r="G27" s="110">
        <v>29.806866487333</v>
      </c>
      <c r="H27" s="110">
        <v>1.852184610733</v>
      </c>
      <c r="I27" s="110">
        <v>1.4363278928250001</v>
      </c>
      <c r="J27" s="110">
        <v>1.1490623142600001</v>
      </c>
      <c r="K27" s="110">
        <v>1.5719542032130001</v>
      </c>
    </row>
    <row r="28" spans="1:21">
      <c r="A28" s="3"/>
      <c r="B28" s="109">
        <v>18</v>
      </c>
      <c r="C28" s="24" t="s">
        <v>209</v>
      </c>
      <c r="D28" s="110">
        <v>1434.737729328888</v>
      </c>
      <c r="E28" s="110">
        <v>1275.0186615558321</v>
      </c>
      <c r="F28" s="110">
        <v>1125.3049639999999</v>
      </c>
      <c r="G28" s="110">
        <v>1073.391144229332</v>
      </c>
      <c r="H28" s="110">
        <v>945.21327544500002</v>
      </c>
      <c r="I28" s="110">
        <v>868.98200107083198</v>
      </c>
      <c r="J28" s="110">
        <v>779.99591177900004</v>
      </c>
      <c r="K28" s="110">
        <v>746.599044464332</v>
      </c>
    </row>
    <row r="29" spans="1:21">
      <c r="A29" s="3"/>
      <c r="B29" s="109">
        <v>19</v>
      </c>
      <c r="C29" s="113" t="s">
        <v>210</v>
      </c>
      <c r="D29" s="110">
        <v>1166.908361285555</v>
      </c>
      <c r="E29" s="110">
        <v>1114.916171086662</v>
      </c>
      <c r="F29" s="110">
        <v>1138.1699759839989</v>
      </c>
      <c r="G29" s="110">
        <v>923.74241531333303</v>
      </c>
      <c r="H29" s="110">
        <v>908.49257287608395</v>
      </c>
      <c r="I29" s="110">
        <v>921.10432977956395</v>
      </c>
      <c r="J29" s="110">
        <v>983.12050293831498</v>
      </c>
      <c r="K29" s="110">
        <v>821.47003474957398</v>
      </c>
    </row>
    <row r="30" spans="1:21" ht="60">
      <c r="A30" s="3"/>
      <c r="B30" s="109" t="s">
        <v>211</v>
      </c>
      <c r="C30" s="113" t="s">
        <v>212</v>
      </c>
      <c r="D30" s="95"/>
      <c r="E30" s="95"/>
      <c r="F30" s="95"/>
      <c r="G30" s="95"/>
      <c r="H30" s="114">
        <v>0</v>
      </c>
      <c r="I30" s="114">
        <v>0</v>
      </c>
      <c r="J30" s="114">
        <v>0</v>
      </c>
      <c r="K30" s="118">
        <v>0</v>
      </c>
    </row>
    <row r="31" spans="1:21">
      <c r="A31" s="3"/>
      <c r="B31" s="109" t="s">
        <v>213</v>
      </c>
      <c r="C31" s="24" t="s">
        <v>214</v>
      </c>
      <c r="D31" s="95"/>
      <c r="E31" s="95"/>
      <c r="F31" s="95"/>
      <c r="G31" s="95"/>
      <c r="H31" s="120">
        <v>0</v>
      </c>
      <c r="I31" s="120">
        <v>0</v>
      </c>
      <c r="J31" s="120">
        <v>0</v>
      </c>
      <c r="K31" s="118">
        <v>0</v>
      </c>
    </row>
    <row r="32" spans="1:21">
      <c r="A32" s="3"/>
      <c r="B32" s="97">
        <v>20</v>
      </c>
      <c r="C32" s="98" t="s">
        <v>215</v>
      </c>
      <c r="D32" s="114">
        <v>2628.1058707677721</v>
      </c>
      <c r="E32" s="114">
        <v>2410.453802539992</v>
      </c>
      <c r="F32" s="121">
        <v>2279.8901159019961</v>
      </c>
      <c r="G32" s="121">
        <v>2026.9404260299921</v>
      </c>
      <c r="H32" s="118">
        <v>1855.558032931812</v>
      </c>
      <c r="I32" s="118">
        <v>1791.522658743216</v>
      </c>
      <c r="J32" s="118">
        <v>1764.2654770315801</v>
      </c>
      <c r="K32" s="122">
        <v>1569.6410334171239</v>
      </c>
    </row>
    <row r="33" spans="1:11" ht="15" customHeight="1">
      <c r="A33" s="3"/>
      <c r="B33" s="111" t="s">
        <v>216</v>
      </c>
      <c r="C33" s="123" t="s">
        <v>217</v>
      </c>
      <c r="D33" s="114">
        <v>0</v>
      </c>
      <c r="E33" s="114">
        <v>0</v>
      </c>
      <c r="F33" s="114">
        <v>0</v>
      </c>
      <c r="G33" s="115">
        <v>0</v>
      </c>
      <c r="H33" s="114">
        <v>0</v>
      </c>
      <c r="I33" s="114">
        <v>0</v>
      </c>
      <c r="J33" s="114">
        <v>0</v>
      </c>
      <c r="K33" s="114">
        <v>0</v>
      </c>
    </row>
    <row r="34" spans="1:11" ht="15" customHeight="1">
      <c r="A34" s="3"/>
      <c r="B34" s="111" t="s">
        <v>218</v>
      </c>
      <c r="C34" s="123" t="s">
        <v>219</v>
      </c>
      <c r="D34" s="114">
        <v>0</v>
      </c>
      <c r="E34" s="114">
        <v>0</v>
      </c>
      <c r="F34" s="114">
        <v>0</v>
      </c>
      <c r="G34" s="115">
        <v>0</v>
      </c>
      <c r="H34" s="114">
        <v>0</v>
      </c>
      <c r="I34" s="114">
        <v>0</v>
      </c>
      <c r="J34" s="114">
        <v>0</v>
      </c>
      <c r="K34" s="114">
        <v>0</v>
      </c>
    </row>
    <row r="35" spans="1:11" ht="15" customHeight="1">
      <c r="A35" s="3"/>
      <c r="B35" s="111" t="s">
        <v>220</v>
      </c>
      <c r="C35" s="123" t="s">
        <v>221</v>
      </c>
      <c r="D35" s="108">
        <v>2628.1058707677771</v>
      </c>
      <c r="E35" s="108">
        <v>2410.4538025399988</v>
      </c>
      <c r="F35" s="108">
        <v>2279.8901159019988</v>
      </c>
      <c r="G35" s="108">
        <v>2026.94042603</v>
      </c>
      <c r="H35" s="108">
        <v>1855.558032931822</v>
      </c>
      <c r="I35" s="108">
        <v>1791.5226587432251</v>
      </c>
      <c r="J35" s="108">
        <v>1764.2654770315801</v>
      </c>
      <c r="K35" s="108">
        <v>1569.641033417126</v>
      </c>
    </row>
    <row r="36" spans="1:11">
      <c r="A36" s="3"/>
      <c r="B36" s="182" t="s">
        <v>222</v>
      </c>
      <c r="C36" s="183"/>
      <c r="D36" s="183"/>
      <c r="E36" s="183"/>
      <c r="F36" s="183"/>
      <c r="G36" s="183"/>
      <c r="H36" s="183"/>
      <c r="I36" s="183"/>
      <c r="J36" s="183"/>
      <c r="K36" s="184"/>
    </row>
    <row r="37" spans="1:11">
      <c r="A37" s="3"/>
      <c r="B37" s="96">
        <v>21</v>
      </c>
      <c r="C37" s="124" t="s">
        <v>223</v>
      </c>
      <c r="D37" s="119"/>
      <c r="E37" s="119"/>
      <c r="F37" s="119"/>
      <c r="G37" s="119"/>
      <c r="H37" s="118">
        <v>43627.258257828922</v>
      </c>
      <c r="I37" s="118">
        <v>44214.50127922673</v>
      </c>
      <c r="J37" s="118">
        <v>44309.601075865343</v>
      </c>
      <c r="K37" s="26">
        <v>44197.493673691766</v>
      </c>
    </row>
    <row r="38" spans="1:11">
      <c r="A38" s="3"/>
      <c r="B38" s="96">
        <v>22</v>
      </c>
      <c r="C38" s="98" t="s">
        <v>224</v>
      </c>
      <c r="D38" s="119"/>
      <c r="E38" s="119"/>
      <c r="F38" s="119"/>
      <c r="G38" s="119"/>
      <c r="H38" s="118">
        <v>13635.009056991235</v>
      </c>
      <c r="I38" s="118">
        <v>13596.523062842034</v>
      </c>
      <c r="J38" s="118">
        <v>13791.184050446254</v>
      </c>
      <c r="K38" s="121">
        <v>13934.746126888975</v>
      </c>
    </row>
    <row r="39" spans="1:11">
      <c r="A39" s="3"/>
      <c r="B39" s="96">
        <v>23</v>
      </c>
      <c r="C39" s="98" t="s">
        <v>225</v>
      </c>
      <c r="D39" s="119"/>
      <c r="E39" s="119"/>
      <c r="F39" s="119"/>
      <c r="G39" s="119"/>
      <c r="H39" s="144">
        <v>3.2345109999999999</v>
      </c>
      <c r="I39" s="144">
        <v>3.279261</v>
      </c>
      <c r="J39" s="144">
        <v>3.2382309999999999</v>
      </c>
      <c r="K39" s="144">
        <v>3.176186</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A8F97B68-963F-442B-9F38-D734C17B832B}"/>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e30e6b72e56b4b299551ca19e6daf2fb">
  <xsd:schema xmlns:xsd="http://www.w3.org/2001/XMLSchema" xmlns:xs="http://www.w3.org/2001/XMLSchema" xmlns:p="http://schemas.microsoft.com/office/2006/metadata/properties" xmlns:ns2="4cab9f72-e1d3-4792-b6aa-4d8cb5bd68c8" targetNamespace="http://schemas.microsoft.com/office/2006/metadata/properties" ma:root="true" ma:fieldsID="476db9435ba7a15c6d4a232938a3c34d"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8DA97C-4F57-41DF-8BC8-4A83ED91E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openxmlformats.org/package/2006/metadata/core-propertie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4cab9f72-e1d3-4792-b6aa-4d8cb5bd68c8"/>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 B </vt:lpstr>
      <vt:lpstr>4 - EU LIQ1</vt:lpstr>
      <vt:lpstr>'2- EU OV1'!Udskriftsområde</vt:lpstr>
      <vt:lpstr>'3 - EU LIQ B '!Udskriftsområde</vt:lpstr>
      <vt:lpstr>'4 -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2025-11-27T14:43:21Z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