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enne_projektmappe" defaultThemeVersion="124226"/>
  <mc:AlternateContent xmlns:mc="http://schemas.openxmlformats.org/markup-compatibility/2006">
    <mc:Choice Requires="x15">
      <x15ac:absPath xmlns:x15ac="http://schemas.microsoft.com/office/spreadsheetml/2010/11/ac" url="https://b00020.sharepoint.com/sites/Sjle3-oplysninger/Delte dokumenter/General/2025/Q2 2025/Præsentationer/"/>
    </mc:Choice>
  </mc:AlternateContent>
  <xr:revisionPtr revIDLastSave="420" documentId="8_{FD410914-BE47-45D3-8206-7B295EA4431B}" xr6:coauthVersionLast="47" xr6:coauthVersionMax="47" xr10:uidLastSave="{CC39F1CE-1671-448B-BDD2-9F86485FF71B}"/>
  <bookViews>
    <workbookView xWindow="-120" yWindow="-120" windowWidth="38640" windowHeight="15720" tabRatio="885" firstSheet="29" activeTab="38" xr2:uid="{00000000-000D-0000-FFFF-FFFF00000000}"/>
  </bookViews>
  <sheets>
    <sheet name="Disclaimer" sheetId="198" r:id="rId1"/>
    <sheet name="Attestation" sheetId="177" r:id="rId2"/>
    <sheet name="Index " sheetId="176" r:id="rId3"/>
    <sheet name="1 - EU KM1" sheetId="93" r:id="rId4"/>
    <sheet name="2- EU OV1" sheetId="92" r:id="rId5"/>
    <sheet name="3 - EU CC1" sheetId="83" r:id="rId6"/>
    <sheet name="4 - EU CC2" sheetId="110" r:id="rId7"/>
    <sheet name="5 - EU CCyB1" sheetId="170" r:id="rId8"/>
    <sheet name="6- EU CCyB2" sheetId="130" r:id="rId9"/>
    <sheet name="7 - EU LR1" sheetId="131" r:id="rId10"/>
    <sheet name="8 - EU LR2" sheetId="132" r:id="rId11"/>
    <sheet name="9 - EU LR3" sheetId="133" r:id="rId12"/>
    <sheet name="10 - EU LIQB" sheetId="217" r:id="rId13"/>
    <sheet name="11 - EU LIQ1" sheetId="218" r:id="rId14"/>
    <sheet name="12 - EU LIQ2" sheetId="138" r:id="rId15"/>
    <sheet name="13 - EU CR1" sheetId="141" r:id="rId16"/>
    <sheet name="14 - EU CR1-A" sheetId="142" r:id="rId17"/>
    <sheet name="15 - EU CR2" sheetId="143" r:id="rId18"/>
    <sheet name="16 - EU CQ1" sheetId="145" r:id="rId19"/>
    <sheet name="17 - EU CQ5" sheetId="172" r:id="rId20"/>
    <sheet name="18 - EU CQ7" sheetId="185" r:id="rId21"/>
    <sheet name="19 - EU CR3" sheetId="173" r:id="rId22"/>
    <sheet name="20 - EU CR4" sheetId="151" r:id="rId23"/>
    <sheet name="21 - EU CR5" sheetId="152" r:id="rId24"/>
    <sheet name="22 - EU CCR1" sheetId="154" r:id="rId25"/>
    <sheet name="23 - EU CCR3" sheetId="156" r:id="rId26"/>
    <sheet name="24 - EU CCR5 " sheetId="157" r:id="rId27"/>
    <sheet name="25 - EU CCR8" sheetId="158" r:id="rId28"/>
    <sheet name="26 - EU MR1 " sheetId="159" r:id="rId29"/>
    <sheet name="27 - EU IRRBB1" sheetId="100" r:id="rId30"/>
    <sheet name="28 - Environmental risk" sheetId="203" r:id="rId31"/>
    <sheet name="29 - Social risk" sheetId="204" r:id="rId32"/>
    <sheet name="30 - Governance risk" sheetId="205" r:id="rId33"/>
    <sheet name="31 - transition risk - temp 1" sheetId="216" r:id="rId34"/>
    <sheet name="32 - transition risk - temp 2" sheetId="207" r:id="rId35"/>
    <sheet name="33 - transition risk - temp  3" sheetId="208" r:id="rId36"/>
    <sheet name="34 - transition risk - temp 4" sheetId="209" r:id="rId37"/>
    <sheet name="35 - Physical risk - temp 5 " sheetId="210" r:id="rId38"/>
    <sheet name="36 - EU KM2" sheetId="199" r:id="rId39"/>
  </sheets>
  <definedNames>
    <definedName name="_xlnm._FilterDatabase" localSheetId="2" hidden="1">'Index '!$A$2:$D$53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4">'12 - EU LIQ2'!$B$2:$H$53</definedName>
    <definedName name="_xlnm.Print_Area" localSheetId="15">'13 - EU CR1'!#REF!</definedName>
    <definedName name="_xlnm.Print_Area" localSheetId="16">'14 - EU CR1-A'!#REF!</definedName>
    <definedName name="_xlnm.Print_Area" localSheetId="17">'15 - EU CR2'!#REF!</definedName>
    <definedName name="_xlnm.Print_Area" localSheetId="18">'16 - EU CQ1'!$B$2:$K$19</definedName>
    <definedName name="_xlnm.Print_Area" localSheetId="19">'17 - EU CQ5'!$B$2:$I$27</definedName>
    <definedName name="_xlnm.Print_Area" localSheetId="21">'19 - EU CR3'!#REF!</definedName>
    <definedName name="_xlnm.Print_Area" localSheetId="4">'2- EU OV1'!$B$2:$F$34</definedName>
    <definedName name="_xlnm.Print_Area" localSheetId="22">'20 - EU CR4'!$B$2:$I$33</definedName>
    <definedName name="_xlnm.Print_Area" localSheetId="23">'21 - EU CR5'!$B$2:$AD$39</definedName>
    <definedName name="_xlnm.Print_Area" localSheetId="25">'23 - EU CCR3'!$B$2:$O$17</definedName>
    <definedName name="_xlnm.Print_Area" localSheetId="27">'25 - EU CCR8'!#REF!</definedName>
    <definedName name="_xlnm.Print_Area" localSheetId="28">'26 - EU MR1 '!$B$2:$D$16</definedName>
    <definedName name="_xlnm.Print_Area" localSheetId="29">'27 - EU IRRBB1'!#REF!</definedName>
    <definedName name="_xlnm.Print_Area" localSheetId="30">'28 - Environmental risk'!$B$2:$D$27</definedName>
    <definedName name="_xlnm.Print_Area" localSheetId="31">'29 - Social risk'!$B$2:$D$26</definedName>
    <definedName name="_xlnm.Print_Area" localSheetId="32">'30 - Governance risk'!$B$2:$D$24</definedName>
    <definedName name="_xlnm.Print_Area" localSheetId="34">'32 - transition risk - temp 2'!$B$2:$S$23</definedName>
    <definedName name="_xlnm.Print_Area" localSheetId="36">'34 - transition risk - temp 4'!#REF!</definedName>
    <definedName name="_xlnm.Print_Area" localSheetId="37">'35 - Physical risk - temp 5 '!$B$2:$Q$35</definedName>
    <definedName name="_xlnm.Print_Area" localSheetId="6">'4 - EU CC2'!#REF!</definedName>
    <definedName name="_xlnm.Print_Area" localSheetId="7">'5 - EU CCyB1'!#REF!</definedName>
    <definedName name="_xlnm.Print_Area" localSheetId="8">'6- EU CCyB2'!#REF!</definedName>
    <definedName name="_xlnm.Print_Area" localSheetId="9">'7 - EU LR1'!$B$2:$E$20</definedName>
    <definedName name="_xlnm.Print_Titles" localSheetId="3">'1 - EU KM1'!$5:$5</definedName>
    <definedName name="_xlnm.Print_Titles" localSheetId="30">'28 - Environmental risk'!$6:$6</definedName>
    <definedName name="_xlnm.Print_Titles" localSheetId="31">'29 - Social risk'!$6:$6</definedName>
    <definedName name="_xlnm.Print_Titles" localSheetId="5">'3 - EU CC1'!$5:$5</definedName>
    <definedName name="_xlnm.Print_Titles" localSheetId="10">'8 - EU LR2'!$5:$6</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99" l="1"/>
  <c r="D20" i="199"/>
  <c r="D6" i="158"/>
  <c r="AD39" i="152"/>
  <c r="I33" i="151"/>
  <c r="I32" i="151"/>
  <c r="I28" i="151"/>
  <c r="I27" i="151"/>
  <c r="I26" i="151"/>
  <c r="I25" i="151"/>
  <c r="I23" i="151"/>
  <c r="I22" i="151"/>
  <c r="I21" i="151"/>
  <c r="I20" i="151"/>
  <c r="I19" i="151"/>
  <c r="I18" i="151"/>
  <c r="I17" i="151"/>
  <c r="I16" i="151"/>
  <c r="I15" i="151"/>
  <c r="I14" i="151"/>
  <c r="I11" i="151"/>
  <c r="I10" i="151"/>
  <c r="I9" i="151"/>
  <c r="I8" i="151"/>
  <c r="D6" i="133" l="1"/>
  <c r="C46" i="110"/>
  <c r="D91" i="83" l="1"/>
  <c r="D54" i="93"/>
  <c r="D53" i="93"/>
  <c r="D52" i="93"/>
  <c r="D50" i="93"/>
  <c r="D49" i="93"/>
  <c r="D48" i="93"/>
  <c r="D47" i="93"/>
  <c r="D46" i="93"/>
  <c r="O8" i="156" l="1"/>
  <c r="O9" i="156"/>
  <c r="O10" i="156"/>
  <c r="O11" i="156"/>
  <c r="O12" i="156"/>
  <c r="O13" i="156"/>
  <c r="O14" i="156"/>
  <c r="O15" i="156"/>
  <c r="O16" i="156"/>
  <c r="O7" i="156"/>
  <c r="AC39" i="152"/>
  <c r="O17" i="156" l="1"/>
  <c r="D13" i="199"/>
  <c r="D7" i="130"/>
  <c r="D102" i="83"/>
  <c r="D100" i="83"/>
  <c r="D99" i="83"/>
  <c r="D98" i="83"/>
  <c r="D97" i="83"/>
  <c r="D96" i="83"/>
  <c r="D14" i="132" l="1"/>
  <c r="D14" i="199"/>
  <c r="E6" i="158"/>
  <c r="H10" i="173"/>
  <c r="G10" i="173"/>
  <c r="F10" i="173"/>
  <c r="E10" i="173"/>
  <c r="D10" i="173"/>
  <c r="D11" i="143"/>
  <c r="I9" i="142"/>
  <c r="H9" i="142"/>
  <c r="G9" i="142"/>
  <c r="F9" i="142"/>
  <c r="E9" i="142"/>
  <c r="D9" i="142"/>
  <c r="M10" i="170" l="1"/>
  <c r="L10" i="170"/>
  <c r="K10" i="170"/>
  <c r="J10" i="170"/>
  <c r="I10" i="170"/>
  <c r="H10" i="170"/>
  <c r="G10" i="170"/>
  <c r="F10" i="170"/>
  <c r="E10" i="170"/>
  <c r="D10" i="170"/>
  <c r="C10" i="170"/>
  <c r="C37" i="110"/>
  <c r="C23" i="110"/>
  <c r="D6" i="131" s="1"/>
  <c r="F9" i="92" l="1"/>
  <c r="F31" i="92"/>
  <c r="F30" i="92"/>
  <c r="F29" i="92"/>
  <c r="D28" i="92"/>
  <c r="F27" i="92"/>
  <c r="F26" i="92"/>
  <c r="F25" i="92"/>
  <c r="F24" i="92"/>
  <c r="D23" i="92"/>
  <c r="F22" i="92"/>
  <c r="F20" i="92"/>
  <c r="F17" i="92"/>
  <c r="F16" i="92"/>
  <c r="F15" i="92"/>
  <c r="F14" i="92"/>
  <c r="D13" i="92"/>
  <c r="F12" i="92"/>
  <c r="F11" i="92"/>
  <c r="F10" i="92"/>
  <c r="F8" i="92"/>
  <c r="D7" i="92"/>
  <c r="E12" i="93"/>
  <c r="D14" i="93"/>
  <c r="D93" i="83" s="1"/>
  <c r="D18" i="93"/>
  <c r="D95" i="83" s="1"/>
  <c r="D16" i="93"/>
  <c r="D94" i="83" s="1"/>
  <c r="D19" i="93"/>
  <c r="F28" i="92" l="1"/>
  <c r="F23" i="92"/>
  <c r="F13" i="92"/>
  <c r="F7" i="92"/>
  <c r="D15" i="93"/>
  <c r="D17" i="93"/>
  <c r="H9" i="145" l="1"/>
  <c r="I9" i="145"/>
  <c r="J9" i="145"/>
  <c r="K9" i="145"/>
  <c r="E9" i="145"/>
  <c r="F9" i="145"/>
  <c r="G9" i="145"/>
  <c r="D9" i="145"/>
  <c r="D88" i="83" l="1"/>
  <c r="D34" i="132"/>
  <c r="D16" i="159" l="1"/>
  <c r="E16" i="157"/>
  <c r="F16" i="157"/>
  <c r="G16" i="157"/>
  <c r="H16" i="157"/>
  <c r="I16" i="157"/>
  <c r="J16" i="157"/>
  <c r="K16" i="157"/>
  <c r="D16" i="157"/>
  <c r="H16" i="154" l="1"/>
  <c r="E8" i="185"/>
  <c r="E14" i="185" s="1"/>
  <c r="D8" i="185"/>
  <c r="D65" i="132"/>
  <c r="D26" i="132"/>
  <c r="D78" i="83" l="1"/>
  <c r="D89" i="83" s="1"/>
  <c r="D58" i="83"/>
  <c r="D68" i="83" s="1"/>
  <c r="D17" i="83"/>
  <c r="D48" i="83" l="1"/>
  <c r="D69" i="83" s="1"/>
  <c r="D90" i="83" l="1"/>
  <c r="D55" i="132"/>
  <c r="D15" i="199"/>
  <c r="I16" i="154" l="1"/>
  <c r="J16" i="154"/>
  <c r="K16" i="154"/>
  <c r="D14" i="185"/>
  <c r="D18" i="92" l="1"/>
  <c r="D39" i="92" s="1"/>
  <c r="F19" i="92"/>
  <c r="F18" i="92" s="1"/>
  <c r="D20" i="131"/>
  <c r="D56" i="132" s="1"/>
  <c r="D71" i="132" l="1"/>
  <c r="D72" i="132" s="1"/>
  <c r="D73" i="132" s="1"/>
  <c r="D58" i="132"/>
  <c r="D60" i="132"/>
  <c r="D59" i="132"/>
  <c r="D10" i="199"/>
  <c r="D6" i="130"/>
  <c r="D8" i="130" s="1"/>
  <c r="D12" i="199" l="1"/>
  <c r="D11" i="199"/>
  <c r="D22" i="199"/>
  <c r="D23" i="1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tc={3CD9EA20-C859-44B2-A9D9-1AFDD16693FB}</author>
  </authors>
  <commentList>
    <comment ref="E40" authorId="0" shapeId="0" xr:uid="{3CD9EA20-C859-44B2-A9D9-1AFDD16693FB}">
      <text>
        <t>[Trådet kommentar]
Din version af Excel lader dig læse denne trådede kommentar. Eventuelle ændringer vil dog blive fjernet, hvis filen åbnes i en nyere version af Excel. Få mere at vide: https://go.microsoft.com/fwlink/?linkid=870924
Kommentar:
    @Jannik Hansen Er det korrekt?
Besvar:
    Ja. ☺️
Besvar:
    Jeg har ikke været nede på modparts- eller papirniveau, men det er disse værdier, som vi har opgjort og stoler på.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tc={A2E81821-F2AE-4B3D-88C0-B85C7A14FFA1}</author>
  </authors>
  <commentList>
    <comment ref="AD5" authorId="0" shapeId="0" xr:uid="{A2E81821-F2AE-4B3D-88C0-B85C7A14FFA1}">
      <text>
        <t>[Trådet kommentar]
Din version af Excel lader dig læse denne trådede kommentar. Eventuelle ændringer vil dog blive fjernet, hvis filen åbnes i en nyere version af Excel. Få mere at vide: https://go.microsoft.com/fwlink/?linkid=870924
Kommentar:
    @Søren Meldgaard Olsen  Er denne kolonne korrekt? Den afviger væsentligt fra året?</t>
      </text>
    </comment>
  </commentList>
</comments>
</file>

<file path=xl/sharedStrings.xml><?xml version="1.0" encoding="utf-8"?>
<sst xmlns="http://schemas.openxmlformats.org/spreadsheetml/2006/main" count="1926" uniqueCount="1320">
  <si>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</si>
  <si>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</si>
  <si>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</si>
  <si>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</si>
  <si>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June 30, 2025</t>
  </si>
  <si>
    <t>Reporting currency</t>
  </si>
  <si>
    <t>Currency</t>
  </si>
  <si>
    <t>DKK</t>
  </si>
  <si>
    <t>Name of disclosing institution</t>
  </si>
  <si>
    <t>Name</t>
  </si>
  <si>
    <t>A/S Arbejdernes Landsbank</t>
  </si>
  <si>
    <t>LEI-code of disclosing institution</t>
  </si>
  <si>
    <t>LEI-code</t>
  </si>
  <si>
    <t>549300D6BJ7XOO03RR69</t>
  </si>
  <si>
    <r>
      <t>The institution's Additional Pillar 3 Disclosures as at June 30, 2025 have been prepared in accordance with the Groups guideline for disclosure of Pillar 3 information which is based on</t>
    </r>
    <r>
      <rPr>
        <i/>
        <sz val="11"/>
        <rFont val="Calibri"/>
        <family val="2"/>
        <scheme val="minor"/>
      </rPr>
      <t xml:space="preserve"> Regulation (EU) 2024/1623 of the European Parliament and of the Council of 31 May 2024 amending Regulation (EU) No 575/2013 as regards requirements for credit risk, credit valuation 
adjustment risk, operational risk, market risk and the output floor,</t>
    </r>
    <r>
      <rPr>
        <sz val="11"/>
        <rFont val="Calibri"/>
        <family val="2"/>
        <scheme val="minor"/>
      </rPr>
      <t xml:space="preserve"> </t>
    </r>
    <r>
      <rPr>
        <i/>
        <sz val="11"/>
        <rFont val="Calibri"/>
        <family val="2"/>
        <scheme val="minor"/>
      </rPr>
      <t xml:space="preserve">EU Commission Implementing Regulation 2021/637 of 15 March 2021 </t>
    </r>
    <r>
      <rPr>
        <sz val="11"/>
        <rFont val="Calibri"/>
        <family val="2"/>
        <scheme val="minor"/>
      </rPr>
      <t xml:space="preserve">and </t>
    </r>
    <r>
      <rPr>
        <i/>
        <sz val="11"/>
        <rFont val="Calibri"/>
        <family val="2"/>
        <scheme val="minor"/>
      </rPr>
      <t xml:space="preserve">Directive (EU) 2019/879 of the European parliament </t>
    </r>
    <r>
      <rPr>
        <sz val="11"/>
        <rFont val="Calibri"/>
        <family val="2"/>
        <scheme val="minor"/>
      </rPr>
      <t xml:space="preserve">and </t>
    </r>
    <r>
      <rPr>
        <i/>
        <sz val="11"/>
        <rFont val="Calibri"/>
        <family val="2"/>
        <scheme val="minor"/>
      </rPr>
      <t>of the Council of 20 May 2019 amending Directive 2014/59/EU as regards the loss-absorbing and recapitalisation capacity of credit institutions and investment firms and Directive 98/26/EC</t>
    </r>
    <r>
      <rPr>
        <sz val="11"/>
        <rFont val="Calibri"/>
        <family val="2"/>
        <scheme val="minor"/>
      </rPr>
      <t xml:space="preserve"> .                                                                                                                                                    The guideline sets out the institution's procedures for Additional Pillar 3 Disclosures.
February 5, 2025
The Balance Sheet and Capital Council</t>
    </r>
  </si>
  <si>
    <t>August 27, 2025</t>
  </si>
  <si>
    <t>The Balance Sheet and Capital Council</t>
  </si>
  <si>
    <t>Additionel pillar 3 template</t>
  </si>
  <si>
    <t>Content</t>
  </si>
  <si>
    <t>Page</t>
  </si>
  <si>
    <t>Type</t>
  </si>
  <si>
    <t>Disclosure of overview of key metrics and risk-weighted exposure amounts</t>
  </si>
  <si>
    <t>EU KM1</t>
  </si>
  <si>
    <t>Quantitative</t>
  </si>
  <si>
    <t>Key metrics template</t>
  </si>
  <si>
    <t>Page 1</t>
  </si>
  <si>
    <t>EU OV1</t>
  </si>
  <si>
    <t>Overview of total risk exposure amounts</t>
  </si>
  <si>
    <t>Page 2</t>
  </si>
  <si>
    <t>Disclosure of own funds</t>
  </si>
  <si>
    <t>EU CC1</t>
  </si>
  <si>
    <t>Composition of regulatory own funds</t>
  </si>
  <si>
    <t>Page 3</t>
  </si>
  <si>
    <t>EU CC2</t>
  </si>
  <si>
    <t>Reconciliation of regulatory own funds to balance sheet in the audited financial statements</t>
  </si>
  <si>
    <t>Page 8</t>
  </si>
  <si>
    <t>Disclosure of information on countercyclical capital buffers</t>
  </si>
  <si>
    <t>EU CCyB1</t>
  </si>
  <si>
    <t>Geographical distribution of credit exposures relevant for the calculation of the countercyclical buffer</t>
  </si>
  <si>
    <t>Page 5</t>
  </si>
  <si>
    <t>EY CCyB2</t>
  </si>
  <si>
    <t>Amount of institution-specific countercyclical capital buffer</t>
  </si>
  <si>
    <t>Page 6</t>
  </si>
  <si>
    <t>Disclosure of leverage ratio</t>
  </si>
  <si>
    <t>EU LR1</t>
  </si>
  <si>
    <t>LRSum: Summary reconciliation of accounting assets and leverage ratio exposures</t>
  </si>
  <si>
    <t>Page 7</t>
  </si>
  <si>
    <t>EU LR2</t>
  </si>
  <si>
    <t>LRCom: Leverage ratio common disclosure</t>
  </si>
  <si>
    <t>EU LR3</t>
  </si>
  <si>
    <t>LRSpl: Split-up of on balance sheet exposures (excluding derivatives, SFTs and exempted exposures)</t>
  </si>
  <si>
    <t>Page 9</t>
  </si>
  <si>
    <t>Disclosure of liquidity requirements</t>
  </si>
  <si>
    <t>EU LIQB</t>
  </si>
  <si>
    <t>Qualitative</t>
  </si>
  <si>
    <t>Qualitative information on LCR, which complements template EU LIQ1.</t>
  </si>
  <si>
    <t>Page 10</t>
  </si>
  <si>
    <t>EU LIQ1</t>
  </si>
  <si>
    <t>Quantitative information of LCR</t>
  </si>
  <si>
    <t>Page 11</t>
  </si>
  <si>
    <t>EU LIQ2</t>
  </si>
  <si>
    <t>Net Stable Funding Ratio</t>
  </si>
  <si>
    <t>Page 12</t>
  </si>
  <si>
    <t>Disclosure of credit risk quality</t>
  </si>
  <si>
    <t>EU CR1</t>
  </si>
  <si>
    <t xml:space="preserve">Performing and non-performing exposures and related provisions. </t>
  </si>
  <si>
    <t>Page 13</t>
  </si>
  <si>
    <t>EU CR1-A</t>
  </si>
  <si>
    <t>Maturity of exposures</t>
  </si>
  <si>
    <t>Page 14</t>
  </si>
  <si>
    <t>EU CR2</t>
  </si>
  <si>
    <t>Changes in the stock of non-performing loans and advances</t>
  </si>
  <si>
    <t>Page 15</t>
  </si>
  <si>
    <t>EU CQ1</t>
  </si>
  <si>
    <t>Credit quality of forborne exposures</t>
  </si>
  <si>
    <t>Page 16</t>
  </si>
  <si>
    <t>EU CQ5</t>
  </si>
  <si>
    <t>Credit quality of loans and advances to non-financial corporations by industry</t>
  </si>
  <si>
    <t>Page 17</t>
  </si>
  <si>
    <t>EU CQ7</t>
  </si>
  <si>
    <t xml:space="preserve">Collateral obtained by taking possession and execution processes </t>
  </si>
  <si>
    <t>Page 18</t>
  </si>
  <si>
    <t>Disclosure of the use of credit risk mitigation techniques</t>
  </si>
  <si>
    <t>EU CR3</t>
  </si>
  <si>
    <t>CRM techniques overview:  Disclosure of the use of credit risk mitigation techniques</t>
  </si>
  <si>
    <t>Page 19</t>
  </si>
  <si>
    <t>Disclosure of credit risk SA</t>
  </si>
  <si>
    <t>EU CR4</t>
  </si>
  <si>
    <t>Standardised approach – Credit risk exposure and CRM effects</t>
  </si>
  <si>
    <t>Page 20</t>
  </si>
  <si>
    <t>EU CR5</t>
  </si>
  <si>
    <t>Standardised approach</t>
  </si>
  <si>
    <t>Page 21</t>
  </si>
  <si>
    <t>Disclosure of counterparty credit risk</t>
  </si>
  <si>
    <t>EU CCR1</t>
  </si>
  <si>
    <t>Analysis of CCR exposure by approach</t>
  </si>
  <si>
    <t>Page 22</t>
  </si>
  <si>
    <t>EU CCR3</t>
  </si>
  <si>
    <t>Standardised approach – CCR exposures by regulatory exposure class and risk weight</t>
  </si>
  <si>
    <t>Page 23</t>
  </si>
  <si>
    <t>EU CCR5</t>
  </si>
  <si>
    <t>Composition of collateral for CCR exposures</t>
  </si>
  <si>
    <t>Page 24</t>
  </si>
  <si>
    <t>EU CCR8</t>
  </si>
  <si>
    <t>Exposures to CCPs</t>
  </si>
  <si>
    <t>Page 25</t>
  </si>
  <si>
    <t>Disclosure of market risk</t>
  </si>
  <si>
    <t>EU MR1</t>
  </si>
  <si>
    <t>Market risk under the standardised approach</t>
  </si>
  <si>
    <t>Page 26</t>
  </si>
  <si>
    <t xml:space="preserve">Disclosure of interest rate risk of non-trading book activities </t>
  </si>
  <si>
    <t>EU IRRBB1</t>
  </si>
  <si>
    <t>Interest rate risks of non-trading book activities</t>
  </si>
  <si>
    <t>Page 27</t>
  </si>
  <si>
    <t>Disclosure of prudential disclosures on ESG risks</t>
  </si>
  <si>
    <t>Table 1</t>
  </si>
  <si>
    <t>Qualitative information on Environmental risk</t>
  </si>
  <si>
    <t>Page 28</t>
  </si>
  <si>
    <t>Table 2</t>
  </si>
  <si>
    <t>Qualitative information on Social risk</t>
  </si>
  <si>
    <t>Page 29</t>
  </si>
  <si>
    <t>Table 3</t>
  </si>
  <si>
    <t>Qualitative information on Governance risk</t>
  </si>
  <si>
    <t>Page 30</t>
  </si>
  <si>
    <t>Template 1</t>
  </si>
  <si>
    <t>Banking book- Climate Change transition risk: Credit quality of exposures by sector, emissions and residual maturity</t>
  </si>
  <si>
    <t>Page 31</t>
  </si>
  <si>
    <t>Template 2</t>
  </si>
  <si>
    <t>Banking book - Climate change transition risk: Loans collateralised by immovable property - Energy efficiency of the collateral</t>
  </si>
  <si>
    <t>Page 32</t>
  </si>
  <si>
    <t>Template 3</t>
  </si>
  <si>
    <t>Banking book - Climate change transition risk: Alignment metrics</t>
  </si>
  <si>
    <t>Page 33</t>
  </si>
  <si>
    <t>Template 4</t>
  </si>
  <si>
    <t>Banking book - Climate change transition risk: Exposures to top 20 carbon-intensive firms</t>
  </si>
  <si>
    <t>Page 34</t>
  </si>
  <si>
    <t>Template 5</t>
  </si>
  <si>
    <t>Banking book - Climate change physical risk: Exposures subject to physical risk</t>
  </si>
  <si>
    <t>Page 35</t>
  </si>
  <si>
    <t xml:space="preserve">Disclosure of minimum requirement for own funds and eligible liabilities/ total loss-absorbing capacity </t>
  </si>
  <si>
    <t>EU KM2</t>
  </si>
  <si>
    <t>Key metrics - MREL</t>
  </si>
  <si>
    <t>Page 36</t>
  </si>
  <si>
    <t>The following Pillar 3 templates are considered irrelevant:</t>
  </si>
  <si>
    <t>• EU CQ4 - Quality of non-performing exposures by geography</t>
  </si>
  <si>
    <t>• EU CCR6 - Credit derivatives exposure</t>
  </si>
  <si>
    <t xml:space="preserve">• EU SEC1 - Securitisation exposures in the banking book </t>
  </si>
  <si>
    <t>• EU SEC2 -  Securitisation exposures in the trading book</t>
  </si>
  <si>
    <t>• EU SEC3 - Securitisation exposures in the banking book and associated regulatory capital requirements - bank acting as originator or as sponsor</t>
  </si>
  <si>
    <t>• EU SEC4 -  Securitisation exposures in the banking book and associated capital requirements - bank acting as investor</t>
  </si>
  <si>
    <t>• EU SEC5 - Exposures securitised by the institution - Exposures in default and specific credit risk adjustments</t>
  </si>
  <si>
    <t>EU KM1 - Key metrics template</t>
  </si>
  <si>
    <t>Return to index</t>
  </si>
  <si>
    <t>(DKK mio.)</t>
  </si>
  <si>
    <t>30 June 2025</t>
  </si>
  <si>
    <t>31 March 2025</t>
  </si>
  <si>
    <t>31 December 2024</t>
  </si>
  <si>
    <t>30 September 2024</t>
  </si>
  <si>
    <t>30 June 2024</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</si>
  <si>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</si>
  <si>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</si>
  <si>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</si>
  <si>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</si>
  <si>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</si>
  <si>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</si>
  <si>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4a</t>
  </si>
  <si>
    <t>Total risk exposure pre-floor</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</si>
  <si>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</si>
  <si>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</si>
  <si>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5b</t>
  </si>
  <si>
    <t>Common Equity Tier 1 ratio considering unfloored TREA (%)</t>
  </si>
  <si>
    <t>Tier 1 ratio (%)</t>
  </si>
  <si>
    <t>6b</t>
  </si>
  <si>
    <t>Tier 1 ratio considering unfloored TREA (%)</t>
  </si>
  <si>
    <t>Total capital ratio (%)</t>
  </si>
  <si>
    <t>7b</t>
  </si>
  <si>
    <t>Total capital ratio considering unfloored TREA (%)</t>
  </si>
  <si>
    <t xml:space="preserve">                          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</si>
  <si>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</si>
  <si>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</si>
  <si>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</si>
  <si>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</si>
  <si>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</si>
  <si>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</si>
  <si>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</si>
  <si>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</si>
  <si>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</si>
  <si>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</si>
  <si>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</si>
  <si>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</si>
  <si>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</si>
  <si>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</si>
  <si>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</si>
  <si>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</si>
  <si>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</si>
  <si>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</si>
  <si>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</si>
  <si>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</si>
  <si>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</si>
  <si>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</si>
  <si>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</si>
  <si>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</si>
  <si>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</si>
  <si>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</si>
  <si>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</si>
  <si>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</si>
  <si>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</si>
  <si>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</si>
  <si>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</si>
  <si>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</si>
  <si>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</si>
  <si>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</si>
  <si>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</si>
  <si>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</si>
  <si>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</si>
  <si>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</si>
  <si>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</si>
  <si>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</si>
  <si>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</si>
  <si>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</si>
  <si>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</si>
  <si>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</si>
  <si>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</si>
  <si>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</si>
  <si>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</si>
  <si>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</si>
  <si>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</si>
  <si>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</si>
  <si>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</si>
  <si>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</si>
  <si>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</si>
  <si>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</si>
  <si>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</si>
  <si>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</si>
  <si>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</si>
  <si>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</si>
  <si>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</si>
  <si>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</si>
  <si>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</si>
  <si>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</si>
  <si>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</si>
  <si>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</si>
  <si>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</si>
  <si>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</si>
  <si>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</si>
  <si>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</si>
  <si>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</si>
  <si>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</si>
  <si>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</si>
  <si>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</si>
  <si>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</si>
  <si>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</si>
  <si>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</si>
  <si>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</si>
  <si>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the Alternative standardised approach (A-SA) </t>
  </si>
  <si>
    <t>EU 21a</t>
  </si>
  <si>
    <t>Of which the Simplified standardised approach (S-SA)</t>
  </si>
  <si>
    <t>Of which the Alternative Internal Models Approach (A-IMA)</t>
  </si>
  <si>
    <t>EU 22a</t>
  </si>
  <si>
    <t>Large exposures</t>
  </si>
  <si>
    <t>Operational risk</t>
  </si>
  <si>
    <t>EU 24a</t>
  </si>
  <si>
    <t>Exposures to crypto-assets</t>
  </si>
  <si>
    <t xml:space="preserve">Amounts below the thresholds for deduction (subject to 250% risk weight) </t>
  </si>
  <si>
    <t>Output floor applied (%)</t>
  </si>
  <si>
    <t>Floor adjustment (before application of transitional cap)</t>
  </si>
  <si>
    <t>Floor adjustment (after application of transitional cap)</t>
  </si>
  <si>
    <t>Total</t>
  </si>
  <si>
    <t>EU CC1 - Composition of regulatory own funds</t>
  </si>
  <si>
    <t>At 30 June 2025 (DKK mio.)</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</si>
  <si>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</si>
  <si>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</si>
  <si>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</si>
  <si>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</si>
  <si>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</si>
  <si>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</si>
  <si>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</si>
  <si>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</si>
  <si>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</si>
  <si>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</si>
  <si>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</si>
  <si>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</si>
  <si>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</si>
  <si>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</si>
  <si>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</si>
  <si>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</si>
  <si>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</si>
  <si>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 xml:space="preserve">                  Common Equity Tier 1 (CET1) capital: regulatory adjustments </t>
  </si>
  <si>
    <t>Additional value adjustments (negative amount)</t>
  </si>
  <si>
    <t>Intangible assets (net of related tax liability) (negative amount)</t>
  </si>
  <si>
    <t>(a) minus (d)</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</si>
  <si>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</si>
  <si>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</si>
  <si>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</si>
  <si>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</si>
  <si>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</si>
  <si>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</si>
  <si>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</si>
  <si>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</si>
  <si>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</si>
  <si>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</si>
  <si>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</si>
  <si>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</si>
  <si>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</si>
  <si>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</si>
  <si>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</si>
  <si>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</si>
  <si>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</si>
  <si>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</si>
  <si>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</si>
  <si>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</si>
  <si>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</si>
  <si>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</si>
  <si>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</si>
  <si>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</si>
  <si>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</si>
  <si>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</si>
  <si>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</si>
  <si>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</si>
  <si>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</si>
  <si>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</si>
  <si>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</si>
  <si>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</si>
  <si>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 xml:space="preserve">                  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</si>
  <si>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</si>
  <si>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</si>
  <si>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</si>
  <si>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</si>
  <si>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</si>
  <si>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</si>
  <si>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</si>
  <si>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</si>
  <si>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</si>
  <si>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</si>
  <si>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</si>
  <si>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 xml:space="preserve">                   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</si>
  <si>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</si>
  <si>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</si>
  <si>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</si>
  <si>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</si>
  <si>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</si>
  <si>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</si>
  <si>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</si>
  <si>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</si>
  <si>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</si>
  <si>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</si>
  <si>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 xml:space="preserve">                  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</si>
  <si>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</si>
  <si>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</si>
  <si>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</si>
  <si>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</si>
  <si>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</si>
  <si>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</si>
  <si>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</si>
  <si>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</si>
  <si>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</si>
  <si>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</si>
  <si>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</si>
  <si>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</si>
  <si>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</si>
  <si>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</si>
  <si>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</si>
  <si>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</si>
  <si>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</si>
  <si>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</si>
  <si>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</si>
  <si>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</si>
  <si>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</si>
  <si>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</si>
  <si>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</si>
  <si>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</si>
  <si>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 xml:space="preserve">                  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</si>
  <si>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</si>
  <si>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</si>
  <si>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</si>
  <si>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</si>
  <si>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</si>
  <si>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</si>
  <si>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</si>
  <si>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</si>
  <si>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</si>
  <si>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</si>
  <si>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</si>
  <si>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</si>
  <si>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                   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</si>
  <si>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</si>
  <si>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</si>
  <si>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</si>
  <si>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 xml:space="preserve">                   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</si>
  <si>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</si>
  <si>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</si>
  <si>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</si>
  <si>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</si>
  <si>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</si>
  <si>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</si>
  <si>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</si>
  <si>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</si>
  <si>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</si>
  <si>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</si>
  <si>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</si>
  <si>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</si>
  <si>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</si>
  <si>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</si>
  <si>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</si>
  <si>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</si>
  <si>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</si>
  <si>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</si>
  <si>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</si>
  <si>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</si>
  <si>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</si>
  <si>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</si>
  <si>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</si>
  <si>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</si>
  <si>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</si>
  <si>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</si>
  <si>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</si>
  <si>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</si>
  <si>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</si>
  <si>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</si>
  <si>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fair value</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</si>
  <si>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</si>
  <si>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</si>
  <si>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</si>
  <si>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</si>
  <si>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</si>
  <si>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</si>
  <si>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</si>
  <si>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</si>
  <si>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</si>
  <si>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</si>
  <si>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</si>
  <si>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</si>
  <si>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</si>
  <si>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</si>
  <si>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</si>
  <si>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</si>
  <si>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</si>
  <si>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</si>
  <si>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</si>
  <si>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</si>
  <si>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</si>
  <si>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</si>
  <si>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</si>
  <si>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</si>
  <si>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</si>
  <si>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</si>
  <si>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</si>
  <si>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</si>
  <si>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</si>
  <si>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</si>
  <si>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</si>
  <si>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</si>
  <si>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</si>
  <si>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</si>
  <si>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</si>
  <si>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</si>
  <si>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</si>
  <si>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</si>
  <si>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</si>
  <si>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Institution specific countercyclical capital buffer rate (%)</t>
  </si>
  <si>
    <t>Institution specific countercyclical capital buffer requirement</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</si>
  <si>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</si>
  <si>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</si>
  <si>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</si>
  <si>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</si>
  <si>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</si>
  <si>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</si>
  <si>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</si>
  <si>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</si>
  <si>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</si>
  <si>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</si>
  <si>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</si>
  <si>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</si>
  <si>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</si>
  <si>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</si>
  <si>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and point (ca)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</si>
  <si>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</si>
  <si>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</si>
  <si>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</si>
  <si>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</si>
  <si>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</si>
  <si>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</si>
  <si>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</si>
  <si>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</si>
  <si>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</si>
  <si>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</si>
  <si>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</si>
  <si>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</si>
  <si>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</si>
  <si>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</si>
  <si>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</si>
  <si>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</si>
  <si>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</si>
  <si>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</si>
  <si>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</si>
  <si>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</si>
  <si>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</si>
  <si>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</si>
  <si>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</si>
  <si>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</si>
  <si>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</si>
  <si>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</si>
  <si>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</si>
  <si>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</si>
  <si>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</si>
  <si>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</si>
  <si>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</si>
  <si>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</si>
  <si>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</si>
  <si>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</si>
  <si>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</si>
  <si>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</si>
  <si>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</si>
  <si>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</si>
  <si>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</si>
  <si>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</si>
  <si>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</si>
  <si>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</si>
  <si>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</si>
  <si>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</si>
  <si>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</si>
  <si>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</si>
  <si>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</si>
  <si>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 xml:space="preserve"> (Exposures excluded from the total exposure measure in accordance with point (c ) and point (ca)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</si>
  <si>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</si>
  <si>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</si>
  <si>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</si>
  <si>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</si>
  <si>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</si>
  <si>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</si>
  <si>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</si>
  <si>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</si>
  <si>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</si>
  <si>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</si>
  <si>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</si>
  <si>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</si>
  <si>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</si>
  <si>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</si>
  <si>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</si>
  <si>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</si>
  <si>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</si>
  <si>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</si>
  <si>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</si>
  <si>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(Excluded exposures to shareholders according to Article 429a (1), point (da) CRR)</t>
  </si>
  <si>
    <t>EU-22l</t>
  </si>
  <si>
    <t>(Exposures deducted in accordance with point (q) of Article 429a(1) CRR)</t>
  </si>
  <si>
    <r>
      <t xml:space="preserve">
</t>
    </r>
    <r>
      <rPr>
        <b/>
        <sz val="11"/>
        <color theme="1"/>
        <rFont val="Calibri"/>
        <family val="2"/>
        <scheme val="minor"/>
      </rPr>
      <t>EU-22m</t>
    </r>
  </si>
  <si>
    <r>
      <rPr>
        <b/>
        <sz val="11"/>
        <rFont val="Calibri"/>
        <family val="2"/>
        <scheme val="minor"/>
      </rPr>
      <t xml:space="preserve">Total exempted exposures      </t>
    </r>
    <r>
      <rPr>
        <b/>
        <sz val="11"/>
        <color rgb="FFFF0000"/>
        <rFont val="Calibri"/>
        <family val="2"/>
        <scheme val="minor"/>
      </rPr>
      <t xml:space="preserve">      
</t>
    </r>
  </si>
  <si>
    <t xml:space="preserve"> </t>
  </si>
  <si>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</si>
  <si>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</si>
  <si>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</si>
  <si>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</si>
  <si>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</si>
  <si>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</si>
  <si>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</si>
  <si>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</si>
  <si>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</si>
  <si>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</si>
  <si>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</si>
  <si>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</si>
  <si>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</si>
  <si>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</si>
  <si>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</si>
  <si>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</si>
  <si>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</si>
  <si>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</si>
  <si>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</si>
  <si>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</si>
  <si>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</si>
  <si>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</si>
  <si>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</si>
  <si>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</si>
  <si>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</si>
  <si>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</si>
  <si>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</si>
  <si>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</si>
  <si>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</si>
  <si>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</si>
  <si>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</si>
  <si>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</si>
  <si>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</si>
  <si>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</si>
  <si>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</si>
  <si>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</si>
  <si>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</si>
  <si>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</si>
  <si>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</si>
  <si>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</si>
  <si>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</si>
  <si>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</si>
  <si>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</si>
  <si>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</si>
  <si>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</si>
  <si>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</si>
  <si>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</si>
  <si>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</si>
  <si>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</si>
  <si>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</si>
  <si>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</si>
  <si>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</si>
  <si>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</si>
  <si>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</si>
  <si>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</si>
  <si>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</si>
  <si>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The groups liquidity is generally significantly higher than its target and comfortable. Yet LCR has been trending downwards due to optimization of the components of the liquidity buffer while excess liquity has become more common.</t>
  </si>
  <si>
    <t>(b)</t>
  </si>
  <si>
    <t>Explanations on the changes in the LCR over time</t>
  </si>
  <si>
    <t>Both in- and outflows are trending upwwards without significant fluctuation. Changes in liquidity buffer drives most fluctuations due to bond expiration and reinvestments.</t>
  </si>
  <si>
    <t>(c)</t>
  </si>
  <si>
    <t>Explanations on the actual concentration of funding sources</t>
  </si>
  <si>
    <t>Apart from the composition of the Group's liquidity buffer, the primary reason for the high and stable LCR development is the Group’s deposits, of which 68% is recognised as stable pursuant to the LCR regulation. The high degree of stable deposits results in a corresponding lower net outflow compared with non-stable deposits.</t>
  </si>
  <si>
    <t>(d)</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</si>
  <si>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</si>
  <si>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June 2025, total L1 securities accounted for 97% of the Group's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</si>
  <si>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</si>
  <si>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</si>
  <si>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</si>
  <si>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</si>
  <si>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</si>
  <si>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and secondly EUR while a smaller part of the risk is concentrated in other currencies, i.e. SEK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</si>
  <si>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</si>
  <si>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</si>
  <si>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</si>
  <si>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</si>
  <si>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</si>
  <si>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</si>
  <si>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</si>
  <si>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</si>
  <si>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</si>
  <si>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</si>
  <si>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</si>
  <si>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</si>
  <si>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</si>
  <si>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</si>
  <si>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</si>
  <si>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</si>
  <si>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</si>
  <si>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</si>
  <si>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</si>
  <si>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</si>
  <si>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</si>
  <si>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</si>
  <si>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</si>
  <si>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</si>
  <si>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</si>
  <si>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</si>
  <si>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</si>
  <si>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</si>
  <si>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</si>
  <si>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</si>
  <si>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</si>
  <si>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</si>
  <si>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</si>
  <si>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</si>
  <si>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 xml:space="preserve">                                          -</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</si>
  <si>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</si>
  <si>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</si>
  <si>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</si>
  <si>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</si>
  <si>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</si>
  <si>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</si>
  <si>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</si>
  <si>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</si>
  <si>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</si>
  <si>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</si>
  <si>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 xml:space="preserve">EU LIQ2 -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</si>
  <si>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</si>
  <si>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</si>
  <si>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</si>
  <si>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</si>
  <si>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</si>
  <si>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</si>
  <si>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</si>
  <si>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</si>
  <si>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</si>
  <si>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</si>
  <si>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</si>
  <si>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</si>
  <si>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</si>
  <si>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</si>
  <si>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</si>
  <si>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</si>
  <si>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</si>
  <si>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</si>
  <si>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</si>
  <si>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</si>
  <si>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</si>
  <si>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</si>
  <si>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</si>
  <si>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</si>
  <si>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</si>
  <si>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</si>
  <si>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</si>
  <si>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</si>
  <si>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</si>
  <si>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</si>
  <si>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</si>
  <si>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</si>
  <si>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</si>
  <si>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</si>
  <si>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</si>
  <si>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</si>
  <si>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</si>
  <si>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</si>
  <si>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</si>
  <si>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</si>
  <si>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</si>
  <si>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</si>
  <si>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</si>
  <si>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</si>
  <si>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</si>
  <si>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</si>
  <si>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</si>
  <si>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</si>
  <si>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</si>
  <si>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</si>
  <si>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</si>
  <si>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</si>
  <si>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</si>
  <si>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</si>
  <si>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</si>
  <si>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</si>
  <si>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</si>
  <si>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</si>
  <si>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</si>
  <si>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</si>
  <si>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</si>
  <si>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</si>
  <si>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</si>
  <si>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</si>
  <si>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</si>
  <si>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</si>
  <si>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</si>
  <si>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</si>
  <si>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</si>
  <si>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</si>
  <si>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</si>
  <si>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</si>
  <si>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</si>
  <si>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</si>
  <si>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</si>
  <si>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</si>
  <si>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</si>
  <si>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</si>
  <si>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</si>
  <si>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</si>
  <si>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</si>
  <si>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</si>
  <si>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</si>
  <si>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</si>
  <si>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</si>
  <si>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</si>
  <si>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</si>
  <si>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</si>
  <si>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</si>
  <si>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</si>
  <si>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</si>
  <si>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</si>
  <si>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</si>
  <si>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</si>
  <si>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</si>
  <si>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</si>
  <si>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</si>
  <si>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</si>
  <si>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</si>
  <si>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</si>
  <si>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</si>
  <si>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</si>
  <si>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</si>
  <si>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</si>
  <si>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</si>
  <si>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</si>
  <si>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</si>
  <si>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CCR5 - Composition of collateral for CCR exposures</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</si>
  <si>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</si>
  <si>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</si>
  <si>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</si>
  <si>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</si>
  <si>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</si>
  <si>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</si>
  <si>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</si>
  <si>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</si>
  <si>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</si>
  <si>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</si>
  <si>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</si>
  <si>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</si>
  <si>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</si>
  <si>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</si>
  <si>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</si>
  <si>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</si>
  <si>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</si>
  <si>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</si>
  <si>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</si>
  <si>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</si>
  <si>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</si>
  <si>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</si>
  <si>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</si>
  <si>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</si>
  <si>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</si>
  <si>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</si>
  <si>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</si>
  <si>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</si>
  <si>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</si>
  <si>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</si>
  <si>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</si>
  <si>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</si>
  <si>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</si>
  <si>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</si>
  <si>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</si>
  <si>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</si>
  <si>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</si>
  <si>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</si>
  <si>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</si>
  <si>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</si>
  <si>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</si>
  <si>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</si>
  <si>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</si>
  <si>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</si>
  <si>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</si>
  <si>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</si>
  <si>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</si>
  <si>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</si>
  <si>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</si>
  <si>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</si>
  <si>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</si>
  <si>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</si>
  <si>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</si>
  <si>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</si>
  <si>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</si>
  <si>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</si>
  <si>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</si>
  <si>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CQ7 -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</si>
  <si>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</si>
  <si>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</si>
  <si>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</si>
  <si>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</si>
  <si>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</si>
  <si>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</si>
  <si>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</si>
  <si>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</si>
  <si>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</si>
  <si>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</si>
  <si>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</si>
  <si>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</si>
  <si>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</si>
  <si>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</si>
  <si>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</si>
  <si>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</si>
  <si>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</si>
  <si>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</si>
  <si>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</si>
  <si>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</si>
  <si>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</si>
  <si>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</si>
  <si>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</si>
  <si>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</si>
  <si>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</si>
  <si>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</si>
  <si>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</si>
  <si>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a</t>
  </si>
  <si>
    <t>b</t>
  </si>
  <si>
    <t>c</t>
  </si>
  <si>
    <t>d</t>
  </si>
  <si>
    <t>e</t>
  </si>
  <si>
    <t>f</t>
  </si>
  <si>
    <t>Central governments or central banks</t>
  </si>
  <si>
    <t>Non-central government public sector entities</t>
  </si>
  <si>
    <t>EU 2a</t>
  </si>
  <si>
    <t>Regional government or local authorities</t>
  </si>
  <si>
    <t>EU 2b</t>
  </si>
  <si>
    <t>Public sector entities</t>
  </si>
  <si>
    <t>Multilateral development banks</t>
  </si>
  <si>
    <t>EU 3a</t>
  </si>
  <si>
    <t>International organisations</t>
  </si>
  <si>
    <t>6.1</t>
  </si>
  <si>
    <t>Of which: Specialised Lending</t>
  </si>
  <si>
    <t>Subordinated debt exposures and equity</t>
  </si>
  <si>
    <t>EU 7a</t>
  </si>
  <si>
    <t>Subordinated debt exposures</t>
  </si>
  <si>
    <t>EU 7b</t>
  </si>
  <si>
    <t>Equity</t>
  </si>
  <si>
    <t>Retail</t>
  </si>
  <si>
    <t xml:space="preserve">Secured by mortgages on immovable property and ADC exposures </t>
  </si>
  <si>
    <t>9.1</t>
  </si>
  <si>
    <t xml:space="preserve">    Secured by mortgages on residential immovable property - non IPRE</t>
  </si>
  <si>
    <t>9.2</t>
  </si>
  <si>
    <t xml:space="preserve">    Secured by mortgages on residential immovable property - IPRE</t>
  </si>
  <si>
    <t>9.3</t>
  </si>
  <si>
    <t xml:space="preserve">    Secured by mortgages on commercial immovable property - non IPRE</t>
  </si>
  <si>
    <t>9.4</t>
  </si>
  <si>
    <t xml:space="preserve">    Secured by mortgages on commercial immovable property - IPRE</t>
  </si>
  <si>
    <t>9.5</t>
  </si>
  <si>
    <t xml:space="preserve">    Acquisition, Development and Construction (ADC)</t>
  </si>
  <si>
    <t>Exposures associated with particularly high risk</t>
  </si>
  <si>
    <t>Ciaims on institutions and corporates with a short-term credit assessment</t>
  </si>
  <si>
    <t>Collective investment undertakings</t>
  </si>
  <si>
    <t>Other items</t>
  </si>
  <si>
    <t>EU CR5 - standardised approach</t>
  </si>
  <si>
    <t>Risk weight</t>
  </si>
  <si>
    <t>Of which unrated</t>
  </si>
  <si>
    <t>Others</t>
  </si>
  <si>
    <t xml:space="preserve">Non-central government public sector entities </t>
  </si>
  <si>
    <t xml:space="preserve">    Regional governments or local authorities</t>
  </si>
  <si>
    <t xml:space="preserve">    Public sector entities</t>
  </si>
  <si>
    <t xml:space="preserve">     Of which: Specialised Lending</t>
  </si>
  <si>
    <t xml:space="preserve">      Subordinated debt exposures</t>
  </si>
  <si>
    <t xml:space="preserve">     Equity</t>
  </si>
  <si>
    <t>Secured by mortgages on immovable property  and ADC exposures</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</si>
  <si>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</si>
  <si>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</si>
  <si>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</si>
  <si>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</si>
  <si>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</si>
  <si>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</si>
  <si>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</si>
  <si>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</si>
  <si>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</si>
  <si>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9.3.2</t>
  </si>
  <si>
    <t xml:space="preserve">        loan splitting applied (secured)</t>
  </si>
  <si>
    <t>9.3.3</t>
  </si>
  <si>
    <t xml:space="preserve">        loan splitting applied (unsecured)</t>
  </si>
  <si>
    <t>EU 9.4a</t>
  </si>
  <si>
    <t xml:space="preserve">    Secured by mortgages on immovable property - Other- non IPRE</t>
  </si>
  <si>
    <t>EU 9.4b</t>
  </si>
  <si>
    <t xml:space="preserve">    Secured by mortgages on immovable property - Other- IPRE</t>
  </si>
  <si>
    <t>Claims on institutions and corporates with a short-term credit assessment</t>
  </si>
  <si>
    <t>Collective investment undertakings (CIU)</t>
  </si>
  <si>
    <t>EU 11c</t>
  </si>
  <si>
    <t>EU CCR1 - Analysis of CCR exposure by approach</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</si>
  <si>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</si>
  <si>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</si>
  <si>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</si>
  <si>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</si>
  <si>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</si>
  <si>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</si>
  <si>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</si>
  <si>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</si>
  <si>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</si>
  <si>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</si>
  <si>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</si>
  <si>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</si>
  <si>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</si>
  <si>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</si>
  <si>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</si>
  <si>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</si>
  <si>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</si>
  <si>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</si>
  <si>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</si>
  <si>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</si>
  <si>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</si>
  <si>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</si>
  <si>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CCR3 - Standardised approach - CCR exposures by regulatory exposure class and risk weights</t>
  </si>
  <si>
    <t>Exposure classes</t>
  </si>
  <si>
    <t xml:space="preserve">Total exposure value </t>
  </si>
  <si>
    <t xml:space="preserve">Central governments or central banks </t>
  </si>
  <si>
    <t xml:space="preserve">Regional government or local authorities </t>
  </si>
  <si>
    <t>Institutions and corporates with a short-term credit assessment</t>
  </si>
  <si>
    <t>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</si>
  <si>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</si>
  <si>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</si>
  <si>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</si>
  <si>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</si>
  <si>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</si>
  <si>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</si>
  <si>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</si>
  <si>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</si>
  <si>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</si>
  <si>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</si>
  <si>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</si>
  <si>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</si>
  <si>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</si>
  <si>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</si>
  <si>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</si>
  <si>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</si>
  <si>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</si>
  <si>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</si>
  <si>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</si>
  <si>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</si>
  <si>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</si>
  <si>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</si>
  <si>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</si>
  <si>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</si>
  <si>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</si>
  <si>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</si>
  <si>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</si>
  <si>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</si>
  <si>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</si>
  <si>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</si>
  <si>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</si>
  <si>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</si>
  <si>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</si>
  <si>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</si>
  <si>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</si>
  <si>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</si>
  <si>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</si>
  <si>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</si>
  <si>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</si>
  <si>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</si>
  <si>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</si>
  <si>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</si>
  <si>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t xml:space="preserve">The group believes that sustainability goes hand in hand with continued commercial growth and that sustainability is a prerequisite for operating a financial undertaking. Managing and integrating sustainability risks is therefore an integral part of our daily operations such as our lending and investment activities as well as our internal operations. 
To address the dynamic nature and mitigate the potential impact of environmental risks on our exposures we integrate ESG-risk factors in relevant policies and assess and update them regularly. </t>
  </si>
  <si>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</si>
  <si>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</si>
  <si>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t xml:space="preserve">The group is required to report and disclose information according to sections 135a and 135b of the Danish Executive Order on Financial Reports for Credit Institutions and Investment Firms, the EU Taxonomy Regulation and the EU Disclosure Regulation as well the Corporate Sustainability Reporting Directive (CSRD). The group is a signatory to the UN Global Compact and has implemented the UN Principles for Responsible Banking, with particular focus on climate as an impact area among others. 
The above constitutes the groups sustainability-framework and is an integral part of our approach for mitigating sustainability related risks which has materialized into policies such as our policy for social responsibility and sustainability as well as our policy for integration of sustainability risks for investments. Enhancing climate data quality will be a focus area in the years to come as managing environmental risks are greatly dependent on better data insights. </t>
  </si>
  <si>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</si>
  <si>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</si>
  <si>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t xml:space="preserve">Arbejdernes Landsbank is a signatory to the UN Principles for Responsible Investment and continue to implement these principles in the bank's investment practices. ESG has been integrated into investment policies, a part of our assets under management are invested in accordance with Article 8 of the EU Disclosure Regulation and sustainability preferences are included in the dialogue when identifying customers' investment preferences.
Furthermore, the Group has set CO2e-reduction targets for our investment activities according to IEA’s net zero by 2050 scenario. </t>
  </si>
  <si>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</si>
  <si>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</si>
  <si>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t xml:space="preserve">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
The Group has engaged in a dialogue with significant CO2e-emitting counterparties regarding their strategies to mitigate environmental risks. </t>
  </si>
  <si>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</si>
  <si>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</si>
  <si>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</si>
  <si>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t>The Board of Directors at Arbejdernes Landsbank and the Board of Directors at Vestjysk Bank has overall responsibility for the group's policies.
Managerial responsibility for the sustainability strategy and implementation of relevant policies lies with the Executive Management of Arbejdernes Landsbank and Vestjysk Bank, respectively. The Group has a Sustainability Committee that meet frequently to ensure that new initiatives are allocated to the relevant business areas for implementation.</t>
  </si>
  <si>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</si>
  <si>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</si>
  <si>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t xml:space="preserve">The sustainability department is responsible for driving the cross cutting environmental agenda and functions as a centre of excellence that helps to ensure that specific initiatives including the group's climate targets and specific sustainability legislation is anchored in relevant business areas including internal control functions.  </t>
  </si>
  <si>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</si>
  <si>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</si>
  <si>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The management places high priority on material environmental factors and risks on selected councils, where the risk function is increasingly involved in monitoring and management of environmental risks.</t>
  </si>
  <si>
    <r>
      <rPr>
        <sz val="11"/>
        <rFont val="Calibri"/>
        <family val="2"/>
        <scheme val="minor"/>
      </rPr>
      <t>(h)</t>
    </r>
  </si>
  <si>
    <r>
      <rPr>
        <sz val="11"/>
        <rFont val="Calibri"/>
        <family val="2"/>
        <scheme val="minor"/>
      </rPr>
      <t>Lines of reporting and frequency of reporting relating to environmental risk</t>
    </r>
  </si>
  <si>
    <t>Annual sustainability report, biannual reports on the Pillar 3 CRR 449a, annual reporting on Article 8 of the EU Taxonomy and annual reporting on Corporate Sustainability Reporting Directive (CSRD).</t>
  </si>
  <si>
    <r>
      <rPr>
        <sz val="11"/>
        <rFont val="Calibri"/>
        <family val="2"/>
        <scheme val="minor"/>
      </rPr>
      <t>(i)</t>
    </r>
  </si>
  <si>
    <r>
      <rPr>
        <sz val="11"/>
        <rFont val="Calibri"/>
        <family val="2"/>
        <scheme val="minor"/>
      </rPr>
      <t>Alignment of the remuneration policy with institution's environmental risk-related objectives</t>
    </r>
  </si>
  <si>
    <t>Since the group only uses fixed remuneration, remuneration is neither in full nor in part directly dependent on compliance with group’s sustainability goals.</t>
  </si>
  <si>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</si>
  <si>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</si>
  <si>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</si>
  <si>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t>The group's management of environmental risks are under development. For business and association 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t>
  </si>
  <si>
    <r>
      <rPr>
        <sz val="11"/>
        <rFont val="Calibri"/>
        <family val="2"/>
        <scheme val="minor"/>
      </rPr>
      <t>(k)</t>
    </r>
  </si>
  <si>
    <r>
      <rPr>
        <sz val="11"/>
        <rFont val="Calibri"/>
        <family val="2"/>
        <scheme val="minor"/>
      </rPr>
      <t>Definitions, methodologies and international standards on which the environmental risk management framework is based</t>
    </r>
  </si>
  <si>
    <t>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and the UN Global Compact. Furthermore, the group has adopted climate goals for the majority of our lending and investment activities according to UN Guidelines for Climate Target Setting for Banks where method and data allows it. The Group has just begun looking into EBAs guidelines on management of ESG-risks and will gradually align its ESG risk management accordingly. 
The above constitutes the group's sustainability-framework and is an integral part of our approach for mitigating sustainability related risk.</t>
  </si>
  <si>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</si>
  <si>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</si>
  <si>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t xml:space="preserve">ESG risk assessment is integrated in the credit risk loan processes and policies. </t>
  </si>
  <si>
    <r>
      <rPr>
        <sz val="11"/>
        <rFont val="Calibri"/>
        <family val="2"/>
        <scheme val="minor"/>
      </rPr>
      <t>(m)</t>
    </r>
  </si>
  <si>
    <r>
      <rPr>
        <sz val="11"/>
        <rFont val="Calibri"/>
        <family val="2"/>
        <scheme val="minor"/>
      </rPr>
      <t>Activities, commitments and exposures contributing to mitigate environmental risks</t>
    </r>
  </si>
  <si>
    <t xml:space="preserve">The group finances several loans to private customers that mitigate environmental risks. The group has adopted climate goals for the majority of our financing and investment activities according to UN Guidelines for Climate Target Setting for Banks where method and data allows it. Managing environmental risks is incorporated in credit assessments of business customers. Furthermore the group has implemented ESG into investment processes and decisions as a member of the UN PRI and we have a focus on ESG for investment related to our own portfolio as well, through e.g., investment in green bonds. </t>
  </si>
  <si>
    <r>
      <rPr>
        <sz val="11"/>
        <rFont val="Calibri"/>
        <family val="2"/>
        <scheme val="minor"/>
      </rPr>
      <t>(n)</t>
    </r>
  </si>
  <si>
    <r>
      <rPr>
        <sz val="11"/>
        <rFont val="Calibri"/>
        <family val="2"/>
        <scheme val="minor"/>
      </rPr>
      <t>Implementation of tools for identification, measurement and management of environmental risks</t>
    </r>
  </si>
  <si>
    <t xml:space="preserve">The group has identified, measured and managed environmental risks through the UN Impact Analysis Tool, carbon accounting, ESG credit assessment for business customers and through reporting obligations such as the EU taxonomy, pillar 3 ESG risk reporting and the EU disclosure regulation. From FY 2024 an onwards the group risks will also be identified through a double materiality assessment. ESG screening is conducted for the majority of the group's investments on behalf of customers and owners. Investments are screened for violation of international standards and conventions, such as the UN Global Compact. </t>
  </si>
  <si>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</si>
  <si>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</si>
  <si>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t xml:space="preserve">The above tools are enhancing environmental risk management for the group’s exposures. However, calculation of the estimated influence of environmental risks on capital and liquidity risk profile is pending.  The investment of the group's own portfolio is based on a conservative investment policy. </t>
  </si>
  <si>
    <r>
      <rPr>
        <sz val="11"/>
        <rFont val="Calibri"/>
        <family val="2"/>
        <scheme val="minor"/>
      </rPr>
      <t>(p)</t>
    </r>
  </si>
  <si>
    <r>
      <rPr>
        <sz val="11"/>
        <rFont val="Calibri"/>
        <family val="2"/>
        <scheme val="minor"/>
      </rPr>
      <t>Data availability, quality and accuracy, and efforts to improve these aspects</t>
    </r>
  </si>
  <si>
    <t xml:space="preserve">Data availability and insufficient data quality are a challenge when assessing and managing environmental risks related to the group’s exposures. Therefore the group is working towards acquiring better ESG-data in the credit area. Data for investment activities is collected through MSCI. With respect to improving data availability and quality for investments, the group depends on whether companies publish or share data. </t>
  </si>
  <si>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</si>
  <si>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</si>
  <si>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t xml:space="preserve">The group works actively to develop more measurable requirements for ESG in the credit area. Currently, Arbejdernes Landsbank has declared that the Bank does not generally aim to finance new coal, oil and gas companies. </t>
  </si>
  <si>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</si>
  <si>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</si>
  <si>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t xml:space="preserve">Climate change and the green transition leads to increased risks and opportunities in already existing risks. The group’s risks are managed through relevant policies which are approved by executive management and updated yearly in order to reflect the dynamic nature of environmental risks.  </t>
  </si>
  <si>
    <r>
      <rPr>
        <b/>
        <sz val="16"/>
        <color theme="1"/>
        <rFont val="Calibri"/>
        <family val="2"/>
        <scheme val="minor"/>
      </rPr>
      <t>Table 2 - Qualitative information on Social risk</t>
    </r>
  </si>
  <si>
    <r>
      <rPr>
        <sz val="11"/>
        <rFont val="Calibri"/>
        <family val="2"/>
        <scheme val="minor"/>
      </rPr>
      <t>in accordance with Article 449a CRR</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</si>
  <si>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</si>
  <si>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and investment-analysis and decision-making processes in financing, asset management, own portfolio and internal operations.</t>
  </si>
  <si>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</si>
  <si>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t xml:space="preserve">The result of the Group’s double materiality assessment in relation to Corporate Sustainability Reporting Directive (CSRD) has helped identify material social risk. Management of these risks are published in the group's annual report. </t>
  </si>
  <si>
    <r>
      <rPr>
        <sz val="11"/>
        <rFont val="Calibri"/>
        <family val="2"/>
        <scheme val="minor"/>
      </rPr>
      <t>Policies and procedures relating to direct and indirect engagement with new or existing counterparties on their strategies to mitigate and reduce socially harmful activities</t>
    </r>
  </si>
  <si>
    <t xml:space="preserve">Social factors are currently being implemented as an integrated risk element in credit and investment practices. </t>
  </si>
  <si>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</si>
  <si>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t>The Board of Directors at Arbejdernes Landsbank and the Board of Directors at Vestjysk Bank has overall responsibility for the Group's policies. The Board of Directors of Arbejdernes Landsbank includes representatives from the Danish trade unions. Ethics and social responsibility are therefore a fundamental part of the Group's business models, sustainability strategy and DNA. The Group focuses on supporting ethical and socially responsible companies and activities in society and on mitigating social risks in relation to employment conditions, consumer protection and human rights. 
Managerial responsibility for the sustainability strategy and implementation of relevant policies lies with the Executive Management of Arbejdernes Landsbank and Vestjysk Bank, respectively. The Group has a Sustainability Committee that meet frequently to ensure that new initiatives are allocated to the relevant business areas for implementation.</t>
  </si>
  <si>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</si>
  <si>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</si>
  <si>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</si>
  <si>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</si>
  <si>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</si>
  <si>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</si>
  <si>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</si>
  <si>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</si>
  <si>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t>Social factors are included in policies and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</si>
  <si>
    <r>
      <rPr>
        <sz val="11"/>
        <rFont val="Calibri"/>
        <family val="2"/>
        <scheme val="minor"/>
      </rPr>
      <t>Lines of reporting and frequency of reporting relating to social risk</t>
    </r>
  </si>
  <si>
    <t xml:space="preserve">The Group aims to professionalize work on social risks in the coming years and will in this context develop objectives for material social risks on which the group is to report on. </t>
  </si>
  <si>
    <r>
      <rPr>
        <sz val="11"/>
        <rFont val="Calibri"/>
        <family val="2"/>
        <scheme val="minor"/>
      </rPr>
      <t>Alignment of the remuneration policy in line with institution's social risk-related objectives</t>
    </r>
  </si>
  <si>
    <t>Since the Group only uses fixed remuneration, remuneration is neither in full nor in part directly dependent on compliance with the Group’s sustainability goals.</t>
  </si>
  <si>
    <r>
      <rPr>
        <sz val="11"/>
        <rFont val="Calibri"/>
        <family val="2"/>
        <scheme val="minor"/>
      </rPr>
      <t>Definitions, methodologies and international standards on which the social risk management framework is based</t>
    </r>
  </si>
  <si>
    <t>Social risk management is based on and influenced by: 
-	UN Global Compact
-	UN Guiding Principles on Business and Human Rights
-	UN Principles for Responsible Banking
-	UN principles for Responsible Investments
-	OECD Guideline for Multinational Enterprises
-	ILO conventions</t>
  </si>
  <si>
    <r>
      <rPr>
        <sz val="11"/>
        <rFont val="Calibri"/>
        <family val="2"/>
        <scheme val="minor"/>
      </rPr>
      <t>Processes to identify, measure and monitor activities and exposures (and collateral where applicable) sensitive to social risk, covering relevant transmission channels</t>
    </r>
  </si>
  <si>
    <t xml:space="preserve">Processes to identify, measure and monitor activities and exposures sensitive to social risks are integrated in relevant policies. 
</t>
  </si>
  <si>
    <r>
      <rPr>
        <sz val="11"/>
        <rFont val="Calibri"/>
        <family val="2"/>
        <scheme val="minor"/>
      </rPr>
      <t>Activities, commitments and assets contributing to mitigate social risk</t>
    </r>
  </si>
  <si>
    <t>Management of social risks is included in the credit risk assessment of customers. Investments are screened for violation of international standards and conventions, such as the UN Global Compact.</t>
  </si>
  <si>
    <r>
      <rPr>
        <sz val="11"/>
        <rFont val="Calibri"/>
        <family val="2"/>
        <scheme val="minor"/>
      </rPr>
      <t>Implementation of tools for identification and management of social risk</t>
    </r>
  </si>
  <si>
    <t>Management of social risks for the Group’s credit and investment activities is based on and influenced by: 
-	UN Global Compact
-	UN Guiding Principles on Business and Human Rights
-	UN Principles for Responsible Banking
-	UN principles for Responsible Investments
-	OECD Guideline for Multinational Enterprises
-	ILO conventions</t>
  </si>
  <si>
    <r>
      <rPr>
        <sz val="11"/>
        <rFont val="Calibri"/>
        <family val="2"/>
        <scheme val="minor"/>
      </rPr>
      <t>Description of setting limits to social risk and cases to trigger escalation and exclusion in the case of breaching these limits</t>
    </r>
  </si>
  <si>
    <t>In the investment area, Arbejdernes Landsbank uses data suppliers to identify environmental, social and management risks. Via data suppliers, breaches are monitored of human rights and labour rights, equality, remuneration, good governance and similar.</t>
  </si>
  <si>
    <t>Social risks are part of existing risks such as credit-, liquidity and reputational risks. The Group’s social risks are managed through relevant policies which are approved by the board of directors and updated yearly.</t>
  </si>
  <si>
    <r>
      <rPr>
        <b/>
        <sz val="16"/>
        <color theme="1"/>
        <rFont val="Calibri"/>
        <family val="2"/>
        <scheme val="minor"/>
      </rPr>
      <t>Table 3 - Qualitative information on Governance risk</t>
    </r>
  </si>
  <si>
    <r>
      <rPr>
        <sz val="12"/>
        <color theme="1"/>
        <rFont val="Calibri"/>
        <family val="2"/>
        <scheme val="minor"/>
      </rPr>
      <t>in accordance with Article 449a CRR</t>
    </r>
  </si>
  <si>
    <r>
      <rPr>
        <b/>
        <sz val="11"/>
        <color theme="1"/>
        <rFont val="Calibri"/>
        <family val="2"/>
        <scheme val="minor"/>
      </rPr>
      <t>Governance</t>
    </r>
  </si>
  <si>
    <t>Institution's integration in their governance arrangements governance performance of the counterparty, including committees of the highest governance body, committees responsible for decision-making on economic, environmental, and social topics</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</si>
  <si>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</si>
  <si>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Institution's accounting of the counterparty's highest governance body’s role in non-financial reporting</t>
  </si>
  <si>
    <t>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t>
  </si>
  <si>
    <t>Institution's integration in governance arrangements of the governance performance of their counterparties including:</t>
  </si>
  <si>
    <t xml:space="preserve">The Group’s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several policies , the Group seeks to develop tools which can improve our knowledge about the above considerations, and in turn further develop our management of counterparties’ governance arrangements. </t>
  </si>
  <si>
    <t>Ethical considerations</t>
  </si>
  <si>
    <t>(ii)</t>
  </si>
  <si>
    <t>Strategy and risk management</t>
  </si>
  <si>
    <t>(iii)</t>
  </si>
  <si>
    <t>Inclusiveness</t>
  </si>
  <si>
    <t>(iv)</t>
  </si>
  <si>
    <t>Transparency</t>
  </si>
  <si>
    <t>(v)</t>
  </si>
  <si>
    <t>Management of conflict of interest</t>
  </si>
  <si>
    <t>(vi)</t>
  </si>
  <si>
    <t>Internal communication on critical concerns</t>
  </si>
  <si>
    <r>
      <rPr>
        <b/>
        <sz val="11"/>
        <color theme="1"/>
        <rFont val="Calibri"/>
        <family val="2"/>
        <scheme val="minor"/>
      </rPr>
      <t>Risk management</t>
    </r>
  </si>
  <si>
    <t>Institution's integration in risk management arrangements the governance performance of their counterparties considering:</t>
  </si>
  <si>
    <t xml:space="preserve">The Group’s credit policies focus on a number of the counterparty’s governance risks, as mentioned in row (a). The group is working to integrate counterparties’ governance results into risk management, including by specifically incorporating ESG into the ratings models.  </t>
  </si>
  <si>
    <r>
      <rPr>
        <sz val="11"/>
        <color theme="1"/>
        <rFont val="Calibri"/>
        <family val="2"/>
        <scheme val="minor"/>
      </rPr>
      <t>Ethical considerations</t>
    </r>
  </si>
  <si>
    <r>
      <rPr>
        <sz val="11"/>
        <color theme="1"/>
        <rFont val="Calibri"/>
        <family val="2"/>
        <scheme val="minor"/>
      </rPr>
      <t>Strategy and risk management</t>
    </r>
  </si>
  <si>
    <r>
      <rPr>
        <sz val="11"/>
        <color theme="1"/>
        <rFont val="Calibri"/>
        <family val="2"/>
        <scheme val="minor"/>
      </rPr>
      <t>Inclusiveness</t>
    </r>
  </si>
  <si>
    <r>
      <rPr>
        <sz val="11"/>
        <color theme="1"/>
        <rFont val="Calibri"/>
        <family val="2"/>
        <scheme val="minor"/>
      </rPr>
      <t>Transparency</t>
    </r>
  </si>
  <si>
    <r>
      <rPr>
        <sz val="11"/>
        <color theme="1"/>
        <rFont val="Calibri"/>
        <family val="2"/>
        <scheme val="minor"/>
      </rPr>
      <t>Management of conflict of interest</t>
    </r>
  </si>
  <si>
    <r>
      <rPr>
        <sz val="11"/>
        <color theme="1"/>
        <rFont val="Calibri"/>
        <family val="2"/>
        <scheme val="minor"/>
      </rPr>
      <t>Internal communication on critical concerns</t>
    </r>
  </si>
  <si>
    <t>Template 1 -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</si>
  <si>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</si>
  <si>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</si>
  <si>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</si>
  <si>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</si>
  <si>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</si>
  <si>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</si>
  <si>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</si>
  <si>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</si>
  <si>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</si>
  <si>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</si>
  <si>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</si>
  <si>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</si>
  <si>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</si>
  <si>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</si>
  <si>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</si>
  <si>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</si>
  <si>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</si>
  <si>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</si>
  <si>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</si>
  <si>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</si>
  <si>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</si>
  <si>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</si>
  <si>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</si>
  <si>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</si>
  <si>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</si>
  <si>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</si>
  <si>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</si>
  <si>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</si>
  <si>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</si>
  <si>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</si>
  <si>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</si>
  <si>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</si>
  <si>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</si>
  <si>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</si>
  <si>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</si>
  <si>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</si>
  <si>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</si>
  <si>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</si>
  <si>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</si>
  <si>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</si>
  <si>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</si>
  <si>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</si>
  <si>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</si>
  <si>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</si>
  <si>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</si>
  <si>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</si>
  <si>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</si>
  <si>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</si>
  <si>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</si>
  <si>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</si>
  <si>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</si>
  <si>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</si>
  <si>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</si>
  <si>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</si>
  <si>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</si>
  <si>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</si>
  <si>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</si>
  <si>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</si>
  <si>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</si>
  <si>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</si>
  <si>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</si>
  <si>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</si>
  <si>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</si>
  <si>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</si>
  <si>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</si>
  <si>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</si>
  <si>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</si>
  <si>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</si>
  <si>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</si>
  <si>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</si>
  <si>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</si>
  <si>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</si>
  <si>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 xml:space="preserve">The group does not apply NACE codes to identify customers' activity area, but industry codes, see DB25. </t>
  </si>
  <si>
    <t>The sector has had challenges matching sole proprietorships according to the FINREP definition to sectors and subsectors in template 1. In order to align with FINREP, sole proprietorships are incorporated in the household asset class year end 2024. The exposure in template 1 is reduced accordingly.</t>
  </si>
  <si>
    <t>The gross carrying amount is defined according to FINREP (European Regulation no. 575/2013) and includes loans and advances, debt securities and equity instruments to non-financial corporations, other than those held for trading.</t>
  </si>
  <si>
    <t>Column b includes exposures to companies excluded from Paris-aligned EU benchmarks in accordance with Article 12(1)(d-g) of the Commission Delegated Regulation (EU) 2020/1818. The Group has based this on a best-effort review of companies with sector codes related to the types of activities mentioned in Article 12(1)(d-g). These companies have been extracted and reviewed in relation to other requirements regarding revenues and greenhouse gas intensity where relevant. The Group examined the division of production as a basis for allocating revenues where relevant.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of the group having further exposures covered by Article 12(2) is very limited.</t>
  </si>
  <si>
    <t>The CCM (environmental sustainability exposures) disclosure is in accordance with the disclosure of enviromentally sustainable exposures under the objectives of climate change mitigation in template 7. Information on the group's deposits linked to pooled schemes by sector codes has not been available. Therefore, these assets are not shown in the column.</t>
  </si>
  <si>
    <t>The statement of impairments is defined in accordance with IFRS 9 (Commission Implementing Regulation (EU) 2021/451 of 17 December 2020).</t>
  </si>
  <si>
    <t>Calculation of exposures in default are defined in accordance with Article 47a(3) of the CRR.</t>
  </si>
  <si>
    <t>The statement of stage 2 is defined in accordance with IFRS 9 (Commission Implementing Regulation (EU) 2021/451 of 17 December 2020).</t>
  </si>
  <si>
    <t xml:space="preserve">Financed emissions for the Group’s lending portfolio has been calculated using the standards set by the Partnership for Carbon Accounting Financials (PCAF) and additional guidance developed by Finance Denmark. The Group mainly finances small and medium-sized enterprises who are not legally obligated to publish GHG-emissions yet. Therefore, there is limited company-specific emission-data available. The majority of the Group’s financed GHG-emissions are based on sector average emissions for scope 1 and 2 published by Statistics Denmark.
For this reporting the Group has collected available company-specific data for enterprises of a certain size and for enterprises using an ESG-platform provided by the Group. In 2024 and in the Group has engaged in dialogues with customers regarding access to company specific GHG emissions for scope 1, 2 and 3 and will continue to do so. This reporting follows the FINREP definitions of non-financial corporates, hence the financed emissions disclosed in this reporting can deviate from financed emissions published in other ESG-reporting by the Group. </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</si>
  <si>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</si>
  <si>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</si>
  <si>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</si>
  <si>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</si>
  <si>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</si>
  <si>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</si>
  <si>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</si>
  <si>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</si>
  <si>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</si>
  <si>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</si>
  <si>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</si>
  <si>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</si>
  <si>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</si>
  <si>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</si>
  <si>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</si>
  <si>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</si>
  <si>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</si>
  <si>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</si>
  <si>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</si>
  <si>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</si>
  <si>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r>
      <rPr>
        <sz val="10"/>
        <color rgb="FF000000"/>
        <rFont val="Calibri"/>
        <family val="2"/>
      </rPr>
      <t>Data regarding energy efficiency and energy labels has been received from E-nettet. If the property has no energy EPC label, the estimate of energy efficient is based on other information about the individual property and an average kWh/m</t>
    </r>
    <r>
      <rPr>
        <vertAlign val="superscript"/>
        <sz val="10"/>
        <color rgb="FF000000"/>
        <rFont val="Calibri"/>
        <family val="2"/>
      </rPr>
      <t>2</t>
    </r>
    <r>
      <rPr>
        <sz val="10"/>
        <color rgb="FF000000"/>
        <rFont val="Calibri"/>
        <family val="2"/>
      </rPr>
      <t xml:space="preserve"> for the property type (FIDA CO2 model).                   </t>
    </r>
  </si>
  <si>
    <t>The dataset from E-nettet is used on approx. 95% of the Bank's housing portfolio. For the remaining 5% of the Bank's portfolio, where the dataset is not consistent with the Bank's registrations, we have used an average energy consumption for associated sectors.</t>
  </si>
  <si>
    <t>Template 3 - Banking book - Climate change transition risk: Alignment metrics</t>
  </si>
  <si>
    <t>Comment</t>
  </si>
  <si>
    <t>The Group has committed to becoming a net-zero bank by 2050. 
To meet the requirements for template 3 the Group has screened enterprises of a certain size in relation to their GHG-emission data. Despite this, none of the Group’s customers in the listed sectors have published GHG-emissions in metrics defined in the IEA Net Zero by 2050 pathways. Furthermore the Group mainly finances small and medium-sized Danish enterprises who are not legally obligated to publish GHG-emissions. There does not exist a dataset of Danish sector averages for GHG-metrics defined in the IEA Net Zero by 2050 pathways. Therefore it has not been possible for the Group to report on this template, since doing so is highly dependent on company-specific data, which is not available yet.
In order to achieve the Group’s overall goal of becoming a net-zero bank by 2050, the Group has set climate targets. The Group's climate targets are set for sectors that are not measured against IEA Net Zero by 2050 pathways. Our climate targets currently cover 89 % of our financed emissions. For more information see the Group’s climate goal and action plan on www.al-bank.dk.</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</si>
  <si>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</si>
  <si>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</si>
  <si>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</si>
  <si>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</si>
  <si>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</si>
  <si>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</si>
  <si>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</si>
  <si>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</si>
  <si>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</si>
  <si>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</si>
  <si>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</si>
  <si>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</si>
  <si>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</si>
  <si>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</si>
  <si>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</si>
  <si>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</si>
  <si>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</si>
  <si>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</si>
  <si>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</si>
  <si>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</si>
  <si>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</si>
  <si>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</si>
  <si>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</si>
  <si>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template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</si>
  <si>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</si>
  <si>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</si>
  <si>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</si>
  <si>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</si>
  <si>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</si>
  <si>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</si>
  <si>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</si>
  <si>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</si>
  <si>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</si>
  <si>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</si>
  <si>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</si>
  <si>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</si>
  <si>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</si>
  <si>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</si>
  <si>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</si>
  <si>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</si>
  <si>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</si>
  <si>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</si>
  <si>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</si>
  <si>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</si>
  <si>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</si>
  <si>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</si>
  <si>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The group has reviewed exposures related to the sectors of the 20 most carbon-intensive companies. The Climate Accountability Institute has been used as a source to identify the 20 most polluting companies. The ownership structure of the list of customers extracted by the Group has been reviewed on a risk-based best-effort basis. No common owners were found for companies on the Group’s list and the 20 most polluting companies. </t>
  </si>
  <si>
    <t>Template 5 - Banking book - Climate change physical risk: Exposures subject to physical risk</t>
  </si>
  <si>
    <t>Variable: Geographical area subject to climate change physical risk - acute and chronic events</t>
  </si>
  <si>
    <t>Gross carrying amount</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</si>
  <si>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</si>
  <si>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</si>
  <si>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</si>
  <si>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</si>
  <si>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</si>
  <si>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</si>
  <si>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</si>
  <si>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</si>
  <si>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</si>
  <si>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</si>
  <si>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The group does not apply NACE codes to identify customers' activity areas, but industry codes, see DB25.              </t>
  </si>
  <si>
    <t xml:space="preserve">                                                                                                                                                                                                                                                                                                                                                                                                                                                                                                          </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</si>
  <si>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</si>
  <si>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</si>
  <si>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</si>
  <si>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</si>
  <si>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Physical risks related to climate change are listed in the non-exhaustive table in Appendix A in the Commissions Delegated Regulation (EU) 2021/2139. The AL Group includes risks related to water as the main physical risks affecting the majority of Denmark.</t>
  </si>
  <si>
    <t>Information on physical risks related to climate change is based on data from ThinkHazard (www.thinkhazard.org) and data from the E-nettet, the Danish financial sector's project and administration company mainly in charge of it-infratructure.
Data on physical climate risk from e-nettet has been developed for the portfolio regarding immovable property. Data regarding commerical immovable property is less developed compared to residential immovable property. E-nettet is further developing data on climate risk for commercial property and condominiums. Data is applied where available. Physical climate risks distributed on NACE codes is depicted with data from Think Hazard until data will be available from e-nettet. ThinkHazard granulates risks on municipality level and is matched with the group's counterparty's address.</t>
  </si>
  <si>
    <t>The evaluation of whether an immovable property is exposed towards physical climate risks is based on an RCP 4.5 and 8.5 flooding scenarios from ocean and rain.
Acute climate risk: Risks that are present in the current climate (20 year hoizon) but not in the future. This covers exposures with an excess amount of surface water/flooding less than a meter from the property affected by flooding from ocean or rain within 20 years in RCP 4.5 but without risk within 50 years in RCP 8.5.
Cronic climate risk: Risks that are not present in the current climate but will arise from climate change on a 50 year horizon. This covers exposures with an excess amount of surface water/flooding less than a meter from the property affected by flooding from ocean or rain within 50 years in RCP 8.5 but without the risk within 20 years in RCP 4.5.
Acute and cronic climate risk: Risk described in both acute and cronic climate risk scenarios.</t>
  </si>
  <si>
    <t xml:space="preserve">Similarly to e-nettet, flooding is determined as a high physical climate risk by Think Hazard. According to ThinkHazard’s risk scale, high risk means there could potentially be serious damage to a location and risk mitigation measures should be taken.
The definition of acute and cronic risk by e-nettet is not the exact same definition used by ThinkHazard. Flooding is defined by ThinkHazard as an acute physical risk due to potentially-damaging waves, river and urban floods are expected to occur at least once in the next 10 years. 
In order to align the data from both sources, data based on ThinkHazard will be considered as both acute and cronic physical climate risk. The data from E-nettet has been developed on Danish data and will be used for commercial exposures distributed on NACE codes when available. Immovable property is overwhelmingly represented in both acute and cronic physical climate risk which the AL Group argues is representable for the commercial portfolio as well.
</t>
  </si>
  <si>
    <t xml:space="preserve">Calculations of exposures in default are defined in accordance with Article 47a(3) of the CRR. </t>
  </si>
  <si>
    <t>EU KM2 - Key metrics - MREL</t>
  </si>
  <si>
    <t>Minimum requirement for own funds and eligible liabilities (MREL)</t>
  </si>
  <si>
    <t>Own funds and eligible liabilities, ratios and components</t>
  </si>
  <si>
    <t xml:space="preserve">Own funds and eligible liabilities </t>
  </si>
  <si>
    <t>EU-1a</t>
  </si>
  <si>
    <t xml:space="preserve">     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</si>
  <si>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</si>
  <si>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</si>
  <si>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</si>
  <si>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</si>
  <si>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Eu-5A</t>
  </si>
  <si>
    <t xml:space="preserve">     Of which own funds or subordinated liabilities </t>
  </si>
  <si>
    <t>6a</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</si>
  <si>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</si>
  <si>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</si>
  <si>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6c</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</si>
  <si>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</si>
  <si>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 xml:space="preserve">Minimum requirement for own funds and eligible liabilities (MREL)                                              </t>
  </si>
  <si>
    <t>MREL expressed as a percentage of the TREA</t>
  </si>
  <si>
    <t xml:space="preserve">     Of which to be met with own funds or subordinated liabilities </t>
  </si>
  <si>
    <t>MREL expressed as a percentage of the TEM</t>
  </si>
  <si>
    <t xml:space="preserve">     Of which to be met with own funds or subordinated liabilities</t>
  </si>
  <si>
    <t xml:space="preserve">                                                     -  </t>
  </si>
  <si>
    <t>In addition to all templates relating to the IRB-method and the internal model approach for market risk , the following templates are considered irrelevant as at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</si>
</sst>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0.0_-;\-* #,##0.0_-;_-* &quot;-&quot;??_-;_-@_-"/>
    <numFmt numFmtId="206" formatCode="0.0"/>
    <numFmt numFmtId="207" formatCode="#,##0.0"/>
    <numFmt numFmtId="208" formatCode="_ * #,##0.00_ ;_ * \-#,##0.00_ ;_ * &quot;-&quot;??_ ;_ @_ "/>
    <numFmt numFmtId="209" formatCode="_-* #,##0.00_-;\-* #,##0.00_-;_-* \-??_-;_-@_-"/>
    <numFmt numFmtId="210" formatCode="_ &quot;kr.&quot;\ * #,##0.00_ ;_ &quot;kr.&quot;\ * \-#,##0.00_ ;_ &quot;kr.&quot;\ * &quot;-&quot;??_ ;_ @_ "/>
    <numFmt numFmtId="211" formatCode="_(* #,##0.0_);_(* \(#,##0.0\);_(* &quot;-&quot;??_);_(@_)"/>
    <numFmt numFmtId="212" formatCode="#,##0,,"/>
    <numFmt numFmtId="213" formatCode="_-* #,##0.0_-;\-* #,##0.0_-;_-* &quot;-&quot;?_-;_-@_-"/>
  </numFmts>
  <fonts count="192">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9"/>
      <color rgb="FF00000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strike/>
      <sz val="11"/>
      <name val="Calibri"/>
      <family val="2"/>
      <scheme val="minor"/>
    </font>
    <font>
      <sz val="11"/>
      <color indexed="8"/>
      <name val="Calibri"/>
      <family val="2"/>
    </font>
    <font>
      <sz val="11"/>
      <color rgb="FF7030A0"/>
      <name val="Calibri"/>
      <family val="2"/>
      <scheme val="minor"/>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b/>
      <sz val="16"/>
      <color theme="1"/>
      <name val="Calibri"/>
      <family val="2"/>
      <scheme val="minor"/>
    </font>
    <font>
      <b/>
      <sz val="11"/>
      <color theme="0"/>
      <name val="Calibri"/>
      <family val="2"/>
    </font>
    <font>
      <b/>
      <sz val="11"/>
      <color theme="1"/>
      <name val="Calibri"/>
      <family val="2"/>
    </font>
    <font>
      <b/>
      <sz val="11"/>
      <name val="Calibri"/>
      <family val="2"/>
    </font>
    <font>
      <b/>
      <sz val="11"/>
      <color indexed="8"/>
      <name val="Calibri"/>
      <family val="2"/>
      <scheme val="minor"/>
    </font>
    <font>
      <b/>
      <sz val="11"/>
      <color theme="0"/>
      <name val="Arial"/>
      <family val="2"/>
    </font>
    <font>
      <b/>
      <sz val="10"/>
      <color theme="0"/>
      <name val="Arial"/>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i/>
      <sz val="8.5"/>
      <name val="Segoe UI"/>
      <family val="2"/>
    </font>
    <font>
      <b/>
      <sz val="10"/>
      <color theme="0"/>
      <name val="Calibri"/>
      <family val="2"/>
      <scheme val="minor"/>
    </font>
    <font>
      <b/>
      <sz val="10"/>
      <color indexed="8"/>
      <name val="Calibri"/>
      <family val="2"/>
      <scheme val="minor"/>
    </font>
    <font>
      <i/>
      <sz val="11"/>
      <color theme="1"/>
      <name val="Calibri"/>
      <family val="2"/>
      <scheme val="minor"/>
    </font>
    <font>
      <b/>
      <u/>
      <sz val="11"/>
      <color theme="1"/>
      <name val="Calibri"/>
      <family val="2"/>
      <scheme val="minor"/>
    </font>
    <font>
      <i/>
      <sz val="11"/>
      <color theme="0"/>
      <name val="Calibri"/>
      <family val="2"/>
      <scheme val="minor"/>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0"/>
      <color rgb="FFC00000"/>
      <name val="Calibri"/>
      <family val="2"/>
      <scheme val="minor"/>
    </font>
    <font>
      <b/>
      <sz val="16"/>
      <name val="Calibri"/>
      <family val="2"/>
      <scheme val="minor"/>
    </font>
    <font>
      <sz val="11"/>
      <color rgb="FFC00000"/>
      <name val="Calibri"/>
      <family val="2"/>
      <scheme val="minor"/>
    </font>
    <font>
      <u/>
      <sz val="11"/>
      <color theme="1"/>
      <name val="Calibri"/>
      <family val="2"/>
      <scheme val="minor"/>
    </font>
    <font>
      <sz val="11"/>
      <color rgb="FF92D050"/>
      <name val="Aptos Narrow"/>
      <family val="2"/>
    </font>
    <font>
      <sz val="10"/>
      <color rgb="FF000000"/>
      <name val="Calibri"/>
      <family val="2"/>
    </font>
    <font>
      <vertAlign val="superscript"/>
      <sz val="10"/>
      <color rgb="FF000000"/>
      <name val="Calibri"/>
      <family val="2"/>
    </font>
    <font>
      <b/>
      <sz val="11"/>
      <color rgb="FF000000"/>
      <name val="Calibri"/>
      <family val="2"/>
    </font>
  </fonts>
  <fills count="8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
      <patternFill patternType="solid">
        <fgColor rgb="FFD9DFD7"/>
        <bgColor indexed="64"/>
      </patternFill>
    </fill>
    <fill>
      <patternFill patternType="darkDown">
        <fgColor theme="0" tint="-0.24994659260841701"/>
        <bgColor rgb="FFD7DFD9"/>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theme="0"/>
      </right>
      <top style="thin">
        <color auto="1"/>
      </top>
      <bottom/>
      <diagonal/>
    </border>
    <border>
      <left/>
      <right/>
      <top style="thin">
        <color indexed="64"/>
      </top>
      <bottom/>
      <diagonal/>
    </border>
  </borders>
  <cellStyleXfs count="3337">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1" fillId="0" borderId="0"/>
    <xf numFmtId="0" fontId="50" fillId="0" borderId="15"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2" fillId="0" borderId="0" applyNumberFormat="0" applyFill="0" applyBorder="0" applyAlignment="0" applyProtection="0"/>
    <xf numFmtId="0" fontId="53" fillId="7" borderId="0" applyNumberFormat="0" applyBorder="0" applyAlignment="0" applyProtection="0"/>
    <xf numFmtId="0" fontId="54" fillId="8" borderId="0" applyNumberFormat="0" applyBorder="0" applyAlignment="0" applyProtection="0"/>
    <xf numFmtId="0" fontId="55" fillId="10" borderId="18" applyNumberFormat="0" applyAlignment="0" applyProtection="0"/>
    <xf numFmtId="0" fontId="56" fillId="11" borderId="19" applyNumberFormat="0" applyAlignment="0" applyProtection="0"/>
    <xf numFmtId="0" fontId="57" fillId="11" borderId="18" applyNumberFormat="0" applyAlignment="0" applyProtection="0"/>
    <xf numFmtId="0" fontId="58" fillId="0" borderId="20" applyNumberFormat="0" applyFill="0" applyAlignment="0" applyProtection="0"/>
    <xf numFmtId="0" fontId="59" fillId="12" borderId="21" applyNumberFormat="0" applyAlignment="0" applyProtection="0"/>
    <xf numFmtId="0" fontId="16" fillId="0" borderId="0" applyNumberFormat="0" applyFill="0" applyBorder="0" applyAlignment="0" applyProtection="0"/>
    <xf numFmtId="0" fontId="60" fillId="0" borderId="0" applyNumberFormat="0" applyFill="0" applyBorder="0" applyAlignment="0" applyProtection="0"/>
    <xf numFmtId="0" fontId="11" fillId="0" borderId="23" applyNumberFormat="0" applyFill="0" applyAlignment="0" applyProtection="0"/>
    <xf numFmtId="0" fontId="61"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1"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61"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61"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61" fillId="30" borderId="0" applyNumberFormat="0" applyBorder="0" applyAlignment="0" applyProtection="0"/>
    <xf numFmtId="0" fontId="18" fillId="31" borderId="0" applyNumberFormat="0" applyBorder="0" applyAlignment="0" applyProtection="0"/>
    <xf numFmtId="0" fontId="18" fillId="32" borderId="0" applyNumberFormat="0" applyBorder="0" applyAlignment="0" applyProtection="0"/>
    <xf numFmtId="0" fontId="61" fillId="34"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0" fontId="1" fillId="0" borderId="0"/>
    <xf numFmtId="0" fontId="1" fillId="0" borderId="0"/>
    <xf numFmtId="0" fontId="1" fillId="0" borderId="0">
      <alignment vertical="center"/>
    </xf>
    <xf numFmtId="0" fontId="68" fillId="0" borderId="0" applyNumberFormat="0" applyFill="0" applyBorder="0" applyAlignment="0" applyProtection="0"/>
    <xf numFmtId="0" fontId="69" fillId="9" borderId="0" applyNumberFormat="0" applyBorder="0" applyAlignment="0" applyProtection="0"/>
    <xf numFmtId="0" fontId="61" fillId="17" borderId="0" applyNumberFormat="0" applyBorder="0" applyAlignment="0" applyProtection="0"/>
    <xf numFmtId="0" fontId="61" fillId="21" borderId="0" applyNumberFormat="0" applyBorder="0" applyAlignment="0" applyProtection="0"/>
    <xf numFmtId="0" fontId="61" fillId="25" borderId="0" applyNumberFormat="0" applyBorder="0" applyAlignment="0" applyProtection="0"/>
    <xf numFmtId="0" fontId="61" fillId="29" borderId="0" applyNumberFormat="0" applyBorder="0" applyAlignment="0" applyProtection="0"/>
    <xf numFmtId="0" fontId="61" fillId="33" borderId="0" applyNumberFormat="0" applyBorder="0" applyAlignment="0" applyProtection="0"/>
    <xf numFmtId="0" fontId="61" fillId="37" borderId="0" applyNumberFormat="0" applyBorder="0" applyAlignment="0" applyProtection="0"/>
    <xf numFmtId="0" fontId="70" fillId="0" borderId="0"/>
    <xf numFmtId="0" fontId="87" fillId="0" borderId="0">
      <alignment horizontal="left" vertical="center"/>
    </xf>
    <xf numFmtId="0" fontId="88" fillId="38" borderId="0">
      <alignment horizontal="center" vertical="top"/>
    </xf>
    <xf numFmtId="0" fontId="88" fillId="38" borderId="0">
      <alignment horizontal="center" vertical="top"/>
    </xf>
    <xf numFmtId="0" fontId="88" fillId="38" borderId="0">
      <alignment horizontal="center" vertical="top"/>
    </xf>
    <xf numFmtId="0" fontId="88" fillId="0" borderId="0">
      <alignment horizontal="left" vertical="top"/>
    </xf>
    <xf numFmtId="0" fontId="88" fillId="0" borderId="0">
      <alignment horizontal="left" vertical="top"/>
    </xf>
    <xf numFmtId="0" fontId="88" fillId="0" borderId="0">
      <alignment horizontal="right" vertical="top"/>
    </xf>
    <xf numFmtId="0" fontId="87" fillId="0" borderId="0">
      <alignment horizontal="left" vertical="center"/>
    </xf>
    <xf numFmtId="0" fontId="87" fillId="0" borderId="0">
      <alignment horizontal="left" vertical="center"/>
    </xf>
    <xf numFmtId="0" fontId="88" fillId="38" borderId="0">
      <alignment horizontal="center" vertical="top"/>
    </xf>
    <xf numFmtId="0" fontId="88" fillId="38" borderId="0">
      <alignment horizontal="center" vertical="top"/>
    </xf>
    <xf numFmtId="0" fontId="88" fillId="38" borderId="0">
      <alignment horizontal="center" vertical="top"/>
    </xf>
    <xf numFmtId="0" fontId="88" fillId="0" borderId="0">
      <alignment horizontal="left" vertical="top"/>
    </xf>
    <xf numFmtId="0" fontId="88" fillId="0" borderId="0">
      <alignment horizontal="left" vertical="top"/>
    </xf>
    <xf numFmtId="0" fontId="88" fillId="0" borderId="0">
      <alignment horizontal="right" vertical="top"/>
    </xf>
    <xf numFmtId="0" fontId="88" fillId="39" borderId="0">
      <alignment horizontal="left" vertical="top"/>
    </xf>
    <xf numFmtId="0" fontId="87" fillId="0" borderId="0">
      <alignment horizontal="left" vertical="center"/>
    </xf>
    <xf numFmtId="0" fontId="87" fillId="0" borderId="0">
      <alignment horizontal="left" vertical="center"/>
    </xf>
    <xf numFmtId="0" fontId="88" fillId="38" borderId="0">
      <alignment horizontal="center" vertical="top"/>
    </xf>
    <xf numFmtId="0" fontId="88" fillId="38" borderId="0">
      <alignment horizontal="center" vertical="top"/>
    </xf>
    <xf numFmtId="0" fontId="88" fillId="38" borderId="0">
      <alignment horizontal="center" vertical="top"/>
    </xf>
    <xf numFmtId="0" fontId="88" fillId="0" borderId="0">
      <alignment horizontal="left" vertical="top"/>
    </xf>
    <xf numFmtId="0" fontId="88" fillId="0" borderId="0">
      <alignment horizontal="left" vertical="top"/>
    </xf>
    <xf numFmtId="0" fontId="88" fillId="0" borderId="0">
      <alignment horizontal="right" vertical="top"/>
    </xf>
    <xf numFmtId="0" fontId="87" fillId="0" borderId="0">
      <alignment horizontal="left" vertical="center"/>
    </xf>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89" fillId="46"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86" fillId="50" borderId="0" applyNumberFormat="0" applyBorder="0" applyAlignment="0" applyProtection="0"/>
    <xf numFmtId="0" fontId="86" fillId="50"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90" fillId="41" borderId="0" applyNumberFormat="0" applyBorder="0" applyAlignment="0" applyProtection="0"/>
    <xf numFmtId="0" fontId="90" fillId="41" borderId="0" applyNumberFormat="0" applyBorder="0" applyAlignment="0" applyProtection="0"/>
    <xf numFmtId="0" fontId="90" fillId="41" borderId="0" applyNumberFormat="0" applyBorder="0" applyAlignment="0" applyProtection="0"/>
    <xf numFmtId="0" fontId="90" fillId="41"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90" fillId="39"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90" fillId="42" borderId="0" applyNumberFormat="0" applyBorder="0" applyAlignment="0" applyProtection="0"/>
    <xf numFmtId="0" fontId="90" fillId="42" borderId="0" applyNumberFormat="0" applyBorder="0" applyAlignment="0" applyProtection="0"/>
    <xf numFmtId="0" fontId="90" fillId="42" borderId="0" applyNumberFormat="0" applyBorder="0" applyAlignment="0" applyProtection="0"/>
    <xf numFmtId="0" fontId="90" fillId="42" borderId="0" applyNumberFormat="0" applyBorder="0" applyAlignment="0" applyProtection="0"/>
    <xf numFmtId="0" fontId="86" fillId="54" borderId="0" applyNumberFormat="0" applyBorder="0" applyAlignment="0" applyProtection="0"/>
    <xf numFmtId="0" fontId="86" fillId="54"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86" fillId="55" borderId="0" applyNumberFormat="0" applyBorder="0" applyAlignment="0" applyProtection="0"/>
    <xf numFmtId="0" fontId="86" fillId="55"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86" fillId="56" borderId="0" applyNumberFormat="0" applyBorder="0" applyAlignment="0" applyProtection="0"/>
    <xf numFmtId="0" fontId="86" fillId="56"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86" fillId="57" borderId="0" applyNumberFormat="0" applyBorder="0" applyAlignment="0" applyProtection="0"/>
    <xf numFmtId="0" fontId="86" fillId="57"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90" fillId="58"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90"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90" fillId="56"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91" fillId="0" borderId="0"/>
    <xf numFmtId="0" fontId="91" fillId="0" borderId="0"/>
    <xf numFmtId="165" fontId="1" fillId="0" borderId="0" applyFont="0" applyFill="0" applyBorder="0" applyAlignment="0" applyProtection="0"/>
    <xf numFmtId="167" fontId="1" fillId="0" borderId="0" applyFont="0" applyFill="0" applyBorder="0" applyAlignment="0" applyProtection="0"/>
    <xf numFmtId="0" fontId="92" fillId="3" borderId="0"/>
    <xf numFmtId="0" fontId="93" fillId="45" borderId="0" applyNumberFormat="0" applyBorder="0" applyAlignment="0" applyProtection="0"/>
    <xf numFmtId="0" fontId="93" fillId="45" borderId="0" applyNumberFormat="0" applyBorder="0" applyAlignment="0" applyProtection="0"/>
    <xf numFmtId="0" fontId="93" fillId="45" borderId="0" applyNumberFormat="0" applyBorder="0" applyAlignment="0" applyProtection="0"/>
    <xf numFmtId="0" fontId="93" fillId="45" borderId="0" applyNumberFormat="0" applyBorder="0" applyAlignment="0" applyProtection="0"/>
    <xf numFmtId="0" fontId="76" fillId="41" borderId="0" applyNumberFormat="0" applyBorder="0" applyAlignment="0" applyProtection="0"/>
    <xf numFmtId="0" fontId="76" fillId="41" borderId="0" applyNumberFormat="0" applyBorder="0" applyAlignment="0" applyProtection="0"/>
    <xf numFmtId="0" fontId="94" fillId="59" borderId="0">
      <alignment vertical="center"/>
    </xf>
    <xf numFmtId="37" fontId="41" fillId="0" borderId="0" applyFont="0" applyFill="0" applyBorder="0" applyAlignment="0" applyProtection="0"/>
    <xf numFmtId="173" fontId="4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95" fillId="0" borderId="0"/>
    <xf numFmtId="0" fontId="96"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96" fillId="60" borderId="0"/>
    <xf numFmtId="0" fontId="96" fillId="60" borderId="0"/>
    <xf numFmtId="0" fontId="97" fillId="46" borderId="25" applyNumberFormat="0" applyAlignment="0" applyProtection="0"/>
    <xf numFmtId="0" fontId="97" fillId="46" borderId="25" applyNumberFormat="0" applyAlignment="0" applyProtection="0"/>
    <xf numFmtId="0" fontId="97" fillId="46" borderId="25" applyNumberFormat="0" applyAlignment="0" applyProtection="0"/>
    <xf numFmtId="0" fontId="97" fillId="46" borderId="25" applyNumberFormat="0" applyAlignment="0" applyProtection="0"/>
    <xf numFmtId="0" fontId="80" fillId="61" borderId="25" applyNumberFormat="0" applyAlignment="0" applyProtection="0"/>
    <xf numFmtId="0" fontId="80" fillId="61" borderId="25" applyNumberFormat="0" applyAlignment="0" applyProtection="0"/>
    <xf numFmtId="0" fontId="1" fillId="0" borderId="0" applyFill="0" applyBorder="0" applyAlignment="0"/>
    <xf numFmtId="0" fontId="98" fillId="62" borderId="26" applyNumberFormat="0" applyAlignment="0" applyProtection="0"/>
    <xf numFmtId="0" fontId="98" fillId="62" borderId="26" applyNumberFormat="0" applyAlignment="0" applyProtection="0"/>
    <xf numFmtId="0" fontId="98" fillId="62" borderId="26" applyNumberFormat="0" applyAlignment="0" applyProtection="0"/>
    <xf numFmtId="0" fontId="98" fillId="62" borderId="26" applyNumberFormat="0" applyAlignment="0" applyProtection="0"/>
    <xf numFmtId="0" fontId="82" fillId="62" borderId="26" applyNumberFormat="0" applyAlignment="0" applyProtection="0"/>
    <xf numFmtId="0" fontId="82" fillId="62" borderId="26" applyNumberFormat="0" applyAlignment="0" applyProtection="0"/>
    <xf numFmtId="0" fontId="39"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70" fillId="0" borderId="0" applyFont="0" applyFill="0" applyBorder="0" applyAlignment="0" applyProtection="0"/>
    <xf numFmtId="172" fontId="7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70" fillId="0" borderId="0" applyFont="0" applyFill="0" applyBorder="0" applyAlignment="0" applyProtection="0"/>
    <xf numFmtId="43" fontId="1"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99" fillId="60" borderId="27">
      <alignment horizontal="left"/>
    </xf>
    <xf numFmtId="15" fontId="100" fillId="3" borderId="0">
      <alignment horizontal="right"/>
    </xf>
    <xf numFmtId="0" fontId="101" fillId="63" borderId="0" applyNumberFormat="0" applyBorder="0" applyAlignment="0">
      <alignment horizontal="center"/>
    </xf>
    <xf numFmtId="0" fontId="98" fillId="64" borderId="0" applyNumberFormat="0" applyBorder="0" applyAlignment="0"/>
    <xf numFmtId="0" fontId="102" fillId="64" borderId="0">
      <alignment horizontal="centerContinuous"/>
    </xf>
    <xf numFmtId="0" fontId="97" fillId="65" borderId="28">
      <alignment horizontal="center"/>
      <protection locked="0"/>
    </xf>
    <xf numFmtId="176" fontId="92" fillId="0" borderId="0" applyFont="0" applyFill="0" applyBorder="0" applyAlignment="0" applyProtection="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4" fontId="89" fillId="0" borderId="0" applyFill="0" applyBorder="0" applyAlignment="0"/>
    <xf numFmtId="177" fontId="99" fillId="60" borderId="0" applyFont="0" applyFill="0" applyBorder="0" applyAlignment="0" applyProtection="0">
      <alignment vertical="center"/>
    </xf>
    <xf numFmtId="39" fontId="4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3" fontId="104" fillId="0" borderId="0"/>
    <xf numFmtId="0" fontId="105" fillId="39" borderId="0" applyNumberFormat="0" applyBorder="0" applyAlignment="0" applyProtection="0"/>
    <xf numFmtId="0" fontId="105" fillId="39" borderId="0" applyNumberFormat="0" applyBorder="0" applyAlignment="0" applyProtection="0"/>
    <xf numFmtId="0" fontId="105" fillId="39" borderId="0" applyNumberFormat="0" applyBorder="0" applyAlignment="0" applyProtection="0"/>
    <xf numFmtId="0" fontId="105" fillId="39"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106" fillId="66" borderId="0"/>
    <xf numFmtId="0" fontId="2" fillId="0" borderId="13" applyNumberFormat="0" applyAlignment="0" applyProtection="0">
      <alignment horizontal="left" vertical="center"/>
    </xf>
    <xf numFmtId="0" fontId="2" fillId="0" borderId="10">
      <alignment horizontal="left" vertical="center"/>
    </xf>
    <xf numFmtId="0" fontId="107" fillId="0" borderId="30" applyNumberFormat="0" applyFill="0" applyAlignment="0" applyProtection="0"/>
    <xf numFmtId="0" fontId="107" fillId="0" borderId="30" applyNumberFormat="0" applyFill="0" applyAlignment="0" applyProtection="0"/>
    <xf numFmtId="0" fontId="107" fillId="0" borderId="30" applyNumberFormat="0" applyFill="0" applyAlignment="0" applyProtection="0"/>
    <xf numFmtId="0" fontId="107" fillId="0" borderId="30" applyNumberFormat="0" applyFill="0" applyAlignment="0" applyProtection="0"/>
    <xf numFmtId="0" fontId="72" fillId="0" borderId="29" applyNumberFormat="0" applyFill="0" applyAlignment="0" applyProtection="0"/>
    <xf numFmtId="0" fontId="72" fillId="0" borderId="29"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109" fillId="0" borderId="34"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9" fontId="110" fillId="0" borderId="0"/>
    <xf numFmtId="180" fontId="110" fillId="0" borderId="0">
      <alignment horizontal="centerContinuous"/>
    </xf>
    <xf numFmtId="181" fontId="95" fillId="0" borderId="0"/>
    <xf numFmtId="182" fontId="110" fillId="0" borderId="0">
      <alignment horizontal="centerContinuous"/>
    </xf>
    <xf numFmtId="181" fontId="95" fillId="0" borderId="0"/>
    <xf numFmtId="183" fontId="111" fillId="0" borderId="0" applyFont="0" applyFill="0" applyBorder="0" applyProtection="0">
      <alignment horizontal="centerContinuous"/>
    </xf>
    <xf numFmtId="179" fontId="111" fillId="0" borderId="0" applyFont="0" applyFill="0" applyBorder="0" applyAlignment="0" applyProtection="0"/>
    <xf numFmtId="180" fontId="111" fillId="0" borderId="0" applyFont="0" applyFill="0" applyBorder="0" applyProtection="0">
      <alignment horizontal="centerContinuous"/>
    </xf>
    <xf numFmtId="181" fontId="111" fillId="0" borderId="0" applyFont="0" applyFill="0" applyBorder="0" applyAlignment="0" applyProtection="0"/>
    <xf numFmtId="184" fontId="111" fillId="0" borderId="0" applyFont="0" applyFill="0" applyBorder="0" applyProtection="0">
      <alignment horizontal="centerContinuous"/>
    </xf>
    <xf numFmtId="185" fontId="111" fillId="0" borderId="0" applyFont="0" applyFill="0" applyBorder="0" applyAlignment="0" applyProtection="0"/>
    <xf numFmtId="182" fontId="111" fillId="0" borderId="0" applyFont="0" applyFill="0" applyBorder="0" applyProtection="0">
      <alignment horizontal="centerContinuous"/>
    </xf>
    <xf numFmtId="0" fontId="112" fillId="48" borderId="25" applyNumberFormat="0" applyAlignment="0" applyProtection="0"/>
    <xf numFmtId="0" fontId="112" fillId="48" borderId="25" applyNumberFormat="0" applyAlignment="0" applyProtection="0"/>
    <xf numFmtId="0" fontId="112" fillId="48" borderId="25" applyNumberFormat="0" applyAlignment="0" applyProtection="0"/>
    <xf numFmtId="0" fontId="112" fillId="48" borderId="25" applyNumberFormat="0" applyAlignment="0" applyProtection="0"/>
    <xf numFmtId="0" fontId="78" fillId="46" borderId="25" applyNumberFormat="0" applyAlignment="0" applyProtection="0"/>
    <xf numFmtId="0" fontId="78" fillId="46" borderId="25" applyNumberFormat="0" applyAlignment="0" applyProtection="0"/>
    <xf numFmtId="186" fontId="111" fillId="0" borderId="0" applyFont="0" applyFill="0" applyBorder="0" applyAlignment="0" applyProtection="0"/>
    <xf numFmtId="187" fontId="95" fillId="0" borderId="0" applyFont="0" applyFill="0" applyBorder="0" applyAlignment="0" applyProtection="0"/>
    <xf numFmtId="0" fontId="113"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14" fillId="0" borderId="36" applyNumberFormat="0" applyFill="0" applyAlignment="0" applyProtection="0"/>
    <xf numFmtId="0" fontId="114" fillId="0" borderId="36" applyNumberFormat="0" applyFill="0" applyAlignment="0" applyProtection="0"/>
    <xf numFmtId="0" fontId="114" fillId="0" borderId="36" applyNumberFormat="0" applyFill="0" applyAlignment="0" applyProtection="0"/>
    <xf numFmtId="0" fontId="114" fillId="0" borderId="36" applyNumberFormat="0" applyFill="0" applyAlignment="0" applyProtection="0"/>
    <xf numFmtId="0" fontId="81" fillId="0" borderId="35" applyNumberFormat="0" applyFill="0" applyAlignment="0" applyProtection="0"/>
    <xf numFmtId="0" fontId="81" fillId="0" borderId="35" applyNumberFormat="0" applyFill="0" applyAlignment="0" applyProtection="0"/>
    <xf numFmtId="0" fontId="115" fillId="67" borderId="37">
      <protection locked="0"/>
    </xf>
    <xf numFmtId="188" fontId="1" fillId="0" borderId="0" applyFont="0" applyFill="0" applyBorder="0" applyAlignment="0" applyProtection="0"/>
    <xf numFmtId="189" fontId="116" fillId="0" borderId="0"/>
    <xf numFmtId="10" fontId="70" fillId="68" borderId="11" applyBorder="0">
      <alignment horizontal="center"/>
      <protection locked="0"/>
    </xf>
    <xf numFmtId="190" fontId="111" fillId="0" borderId="0" applyFont="0" applyFill="0" applyBorder="0" applyAlignment="0" applyProtection="0"/>
    <xf numFmtId="0" fontId="117" fillId="48" borderId="0" applyNumberFormat="0" applyBorder="0" applyAlignment="0" applyProtection="0"/>
    <xf numFmtId="0" fontId="117" fillId="48" borderId="0" applyNumberFormat="0" applyBorder="0" applyAlignment="0" applyProtection="0"/>
    <xf numFmtId="0" fontId="117" fillId="48" borderId="0" applyNumberFormat="0" applyBorder="0" applyAlignment="0" applyProtection="0"/>
    <xf numFmtId="0" fontId="117" fillId="48" borderId="0" applyNumberFormat="0" applyBorder="0" applyAlignment="0" applyProtection="0"/>
    <xf numFmtId="0" fontId="77" fillId="48" borderId="0" applyNumberFormat="0" applyBorder="0" applyAlignment="0" applyProtection="0"/>
    <xf numFmtId="0" fontId="77" fillId="48" borderId="0" applyNumberFormat="0" applyBorder="0" applyAlignment="0" applyProtection="0"/>
    <xf numFmtId="0" fontId="113"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1" fillId="0" borderId="0"/>
    <xf numFmtId="0" fontId="1" fillId="0" borderId="0"/>
    <xf numFmtId="0" fontId="89" fillId="0" borderId="0">
      <alignment vertical="top"/>
    </xf>
    <xf numFmtId="0" fontId="89" fillId="0" borderId="0">
      <alignment vertical="top"/>
    </xf>
    <xf numFmtId="0" fontId="1" fillId="0" borderId="0"/>
    <xf numFmtId="0" fontId="1" fillId="0" borderId="0"/>
    <xf numFmtId="0" fontId="1" fillId="0" borderId="0"/>
    <xf numFmtId="0" fontId="89" fillId="0" borderId="0">
      <alignment vertical="top"/>
    </xf>
    <xf numFmtId="0" fontId="1" fillId="0" borderId="0"/>
    <xf numFmtId="0" fontId="89" fillId="0" borderId="0">
      <alignment vertical="top"/>
    </xf>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89" fillId="0" borderId="0">
      <alignment vertical="top"/>
    </xf>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47" fillId="0" borderId="0"/>
    <xf numFmtId="0" fontId="1" fillId="0" borderId="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18" fillId="0" borderId="0"/>
    <xf numFmtId="0" fontId="47" fillId="0" borderId="0"/>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89" fillId="0" borderId="0">
      <alignment vertical="top"/>
    </xf>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0" fillId="0" borderId="0">
      <alignment horizontal="centerContinuous"/>
    </xf>
    <xf numFmtId="0" fontId="47"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47" fillId="13" borderId="22" applyNumberFormat="0" applyFont="0" applyAlignment="0" applyProtection="0"/>
    <xf numFmtId="191" fontId="111" fillId="0" borderId="0" applyFont="0" applyFill="0" applyBorder="0" applyAlignment="0" applyProtection="0"/>
    <xf numFmtId="0" fontId="118" fillId="46" borderId="39" applyNumberFormat="0" applyAlignment="0" applyProtection="0"/>
    <xf numFmtId="0" fontId="118" fillId="46" borderId="39" applyNumberFormat="0" applyAlignment="0" applyProtection="0"/>
    <xf numFmtId="0" fontId="118" fillId="46" borderId="39" applyNumberFormat="0" applyAlignment="0" applyProtection="0"/>
    <xf numFmtId="0" fontId="118" fillId="46" borderId="39" applyNumberFormat="0" applyAlignment="0" applyProtection="0"/>
    <xf numFmtId="0" fontId="79" fillId="61" borderId="39" applyNumberFormat="0" applyAlignment="0" applyProtection="0"/>
    <xf numFmtId="0" fontId="79" fillId="61" borderId="39" applyNumberFormat="0" applyAlignment="0" applyProtection="0"/>
    <xf numFmtId="0" fontId="119" fillId="2" borderId="5"/>
    <xf numFmtId="49" fontId="66"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99" fillId="3" borderId="0"/>
    <xf numFmtId="0" fontId="99" fillId="60" borderId="0"/>
    <xf numFmtId="0" fontId="96" fillId="4" borderId="0"/>
    <xf numFmtId="0" fontId="99" fillId="60" borderId="0"/>
    <xf numFmtId="193" fontId="111" fillId="0" borderId="40" applyNumberFormat="0" applyFont="0" applyFill="0" applyAlignment="0" applyProtection="0"/>
    <xf numFmtId="189" fontId="111" fillId="0" borderId="41" applyNumberFormat="0" applyFont="0" applyFill="0" applyAlignment="0" applyProtection="0"/>
    <xf numFmtId="193" fontId="111" fillId="0" borderId="42" applyNumberFormat="0" applyFont="0" applyFill="0" applyAlignment="0" applyProtection="0"/>
    <xf numFmtId="193" fontId="111" fillId="0" borderId="42" applyNumberFormat="0" applyFont="0" applyFill="0" applyAlignment="0" applyProtection="0"/>
    <xf numFmtId="193" fontId="111" fillId="0" borderId="43" applyNumberFormat="0" applyFont="0" applyFill="0" applyAlignment="0" applyProtection="0"/>
    <xf numFmtId="193" fontId="111" fillId="0" borderId="43" applyNumberFormat="0" applyFont="0" applyFill="0" applyAlignment="0" applyProtection="0"/>
    <xf numFmtId="193" fontId="111" fillId="0" borderId="40" applyNumberFormat="0" applyFont="0" applyFill="0" applyAlignment="0" applyProtection="0"/>
    <xf numFmtId="193" fontId="111" fillId="0" borderId="40" applyNumberFormat="0" applyFont="0" applyFill="0" applyAlignment="0" applyProtection="0"/>
    <xf numFmtId="0" fontId="92" fillId="60" borderId="0"/>
    <xf numFmtId="0" fontId="1" fillId="0" borderId="0"/>
    <xf numFmtId="0" fontId="1" fillId="0" borderId="0"/>
    <xf numFmtId="0" fontId="99" fillId="60" borderId="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49"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0" fontId="89"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95" fillId="0" borderId="0"/>
    <xf numFmtId="196" fontId="120" fillId="0" borderId="1"/>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122" fillId="69" borderId="0">
      <alignment horizontal="centerContinuous"/>
    </xf>
    <xf numFmtId="0" fontId="123" fillId="61" borderId="0" applyNumberFormat="0" applyBorder="0" applyAlignment="0">
      <alignment horizontal="center"/>
    </xf>
    <xf numFmtId="0" fontId="124" fillId="66" borderId="0" applyBorder="0"/>
    <xf numFmtId="173" fontId="66" fillId="0" borderId="24" applyFill="0" applyAlignment="0" applyProtection="0"/>
    <xf numFmtId="0" fontId="85" fillId="0" borderId="44" applyNumberFormat="0" applyFill="0" applyAlignment="0" applyProtection="0"/>
    <xf numFmtId="0" fontId="85"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25" fillId="0" borderId="45" applyNumberFormat="0" applyFill="0" applyAlignment="0" applyProtection="0"/>
    <xf numFmtId="0" fontId="125" fillId="0" borderId="45" applyNumberFormat="0" applyFill="0" applyAlignment="0" applyProtection="0"/>
    <xf numFmtId="0" fontId="125" fillId="0" borderId="45" applyNumberFormat="0" applyFill="0" applyAlignment="0" applyProtection="0"/>
    <xf numFmtId="0" fontId="125" fillId="0" borderId="45"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0" fontId="85" fillId="0" borderId="44" applyNumberFormat="0" applyFill="0" applyAlignment="0" applyProtection="0"/>
    <xf numFmtId="38" fontId="126" fillId="0" borderId="0"/>
    <xf numFmtId="3" fontId="127" fillId="0" borderId="0">
      <alignment horizontal="left"/>
    </xf>
    <xf numFmtId="37" fontId="128" fillId="0" borderId="0">
      <alignment horizontal="right"/>
      <protection locked="0"/>
    </xf>
    <xf numFmtId="0" fontId="129" fillId="0" borderId="0" applyNumberFormat="0" applyFill="0" applyBorder="0" applyAlignment="0">
      <protection locked="0"/>
    </xf>
    <xf numFmtId="167" fontId="89" fillId="0" borderId="0" applyFont="0" applyFill="0" applyBorder="0" applyAlignment="0" applyProtection="0"/>
    <xf numFmtId="168" fontId="89"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30" fillId="0" borderId="12" applyNumberFormat="0" applyFill="0" applyProtection="0">
      <alignment horizontal="centerContinuous"/>
    </xf>
    <xf numFmtId="189" fontId="131" fillId="0" borderId="0" applyNumberFormat="0" applyFill="0" applyBorder="0" applyProtection="0">
      <alignment horizontal="centerContinuous"/>
    </xf>
    <xf numFmtId="0" fontId="130" fillId="0" borderId="12" applyNumberFormat="0" applyFill="0" applyProtection="0">
      <alignment horizontal="centerContinuous"/>
    </xf>
    <xf numFmtId="171" fontId="18" fillId="0" borderId="0" applyFont="0" applyFill="0" applyBorder="0" applyAlignment="0" applyProtection="0"/>
    <xf numFmtId="41" fontId="18" fillId="0" borderId="0" applyFont="0" applyFill="0" applyBorder="0" applyAlignment="0" applyProtection="0"/>
    <xf numFmtId="171" fontId="18" fillId="0" borderId="0" applyFont="0" applyFill="0" applyBorder="0" applyAlignment="0" applyProtection="0"/>
    <xf numFmtId="0" fontId="134" fillId="38" borderId="0" applyNumberFormat="0" applyBorder="0" applyAlignment="0" applyProtection="0"/>
    <xf numFmtId="0" fontId="134" fillId="41" borderId="0" applyNumberFormat="0" applyBorder="0" applyAlignment="0" applyProtection="0"/>
    <xf numFmtId="0" fontId="134" fillId="43" borderId="0" applyNumberFormat="0" applyBorder="0" applyAlignment="0" applyProtection="0"/>
    <xf numFmtId="0" fontId="134" fillId="45" borderId="0" applyNumberFormat="0" applyBorder="0" applyAlignment="0" applyProtection="0"/>
    <xf numFmtId="0" fontId="134" fillId="39" borderId="0" applyNumberFormat="0" applyBorder="0" applyAlignment="0" applyProtection="0"/>
    <xf numFmtId="0" fontId="134" fillId="46" borderId="0" applyNumberFormat="0" applyBorder="0" applyAlignment="0" applyProtection="0"/>
    <xf numFmtId="0" fontId="47" fillId="38" borderId="0" applyNumberFormat="0" applyBorder="0" applyAlignment="0" applyProtection="0"/>
    <xf numFmtId="0" fontId="18" fillId="19" borderId="0" applyNumberFormat="0" applyBorder="0" applyAlignment="0" applyProtection="0"/>
    <xf numFmtId="0" fontId="47" fillId="41" borderId="0" applyNumberFormat="0" applyBorder="0" applyAlignment="0" applyProtection="0"/>
    <xf numFmtId="0" fontId="47" fillId="43" borderId="0" applyNumberFormat="0" applyBorder="0" applyAlignment="0" applyProtection="0"/>
    <xf numFmtId="0" fontId="47" fillId="45" borderId="0" applyNumberFormat="0" applyBorder="0" applyAlignment="0" applyProtection="0"/>
    <xf numFmtId="0" fontId="47" fillId="39" borderId="0" applyNumberFormat="0" applyBorder="0" applyAlignment="0" applyProtection="0"/>
    <xf numFmtId="0" fontId="47" fillId="46" borderId="0" applyNumberFormat="0" applyBorder="0" applyAlignment="0" applyProtection="0"/>
    <xf numFmtId="0" fontId="134" fillId="40" borderId="0" applyNumberFormat="0" applyBorder="0" applyAlignment="0" applyProtection="0"/>
    <xf numFmtId="0" fontId="134" fillId="42" borderId="0" applyNumberFormat="0" applyBorder="0" applyAlignment="0" applyProtection="0"/>
    <xf numFmtId="0" fontId="134" fillId="47" borderId="0" applyNumberFormat="0" applyBorder="0" applyAlignment="0" applyProtection="0"/>
    <xf numFmtId="0" fontId="134" fillId="45" borderId="0" applyNumberFormat="0" applyBorder="0" applyAlignment="0" applyProtection="0"/>
    <xf numFmtId="0" fontId="134" fillId="40" borderId="0" applyNumberFormat="0" applyBorder="0" applyAlignment="0" applyProtection="0"/>
    <xf numFmtId="0" fontId="134" fillId="49" borderId="0" applyNumberFormat="0" applyBorder="0" applyAlignment="0" applyProtection="0"/>
    <xf numFmtId="0" fontId="47" fillId="40" borderId="0" applyNumberFormat="0" applyBorder="0" applyAlignment="0" applyProtection="0"/>
    <xf numFmtId="0" fontId="47" fillId="42" borderId="0" applyNumberFormat="0" applyBorder="0" applyAlignment="0" applyProtection="0"/>
    <xf numFmtId="0" fontId="47" fillId="47" borderId="0" applyNumberFormat="0" applyBorder="0" applyAlignment="0" applyProtection="0"/>
    <xf numFmtId="0" fontId="47" fillId="45" borderId="0" applyNumberFormat="0" applyBorder="0" applyAlignment="0" applyProtection="0"/>
    <xf numFmtId="0" fontId="47" fillId="40" borderId="0" applyNumberFormat="0" applyBorder="0" applyAlignment="0" applyProtection="0"/>
    <xf numFmtId="0" fontId="47" fillId="49" borderId="0" applyNumberFormat="0" applyBorder="0" applyAlignment="0" applyProtection="0"/>
    <xf numFmtId="0" fontId="137" fillId="50" borderId="0" applyNumberFormat="0" applyBorder="0" applyAlignment="0" applyProtection="0"/>
    <xf numFmtId="0" fontId="137" fillId="42" borderId="0" applyNumberFormat="0" applyBorder="0" applyAlignment="0" applyProtection="0"/>
    <xf numFmtId="0" fontId="137" fillId="47" borderId="0" applyNumberFormat="0" applyBorder="0" applyAlignment="0" applyProtection="0"/>
    <xf numFmtId="0" fontId="137" fillId="52" borderId="0" applyNumberFormat="0" applyBorder="0" applyAlignment="0" applyProtection="0"/>
    <xf numFmtId="0" fontId="137" fillId="53" borderId="0" applyNumberFormat="0" applyBorder="0" applyAlignment="0" applyProtection="0"/>
    <xf numFmtId="0" fontId="137" fillId="54" borderId="0" applyNumberFormat="0" applyBorder="0" applyAlignment="0" applyProtection="0"/>
    <xf numFmtId="0" fontId="86" fillId="50" borderId="0" applyNumberFormat="0" applyBorder="0" applyAlignment="0" applyProtection="0"/>
    <xf numFmtId="0" fontId="86" fillId="42" borderId="0" applyNumberFormat="0" applyBorder="0" applyAlignment="0" applyProtection="0"/>
    <xf numFmtId="0" fontId="86" fillId="4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4" borderId="0" applyNumberFormat="0" applyBorder="0" applyAlignment="0" applyProtection="0"/>
    <xf numFmtId="0" fontId="137" fillId="55" borderId="0" applyNumberFormat="0" applyBorder="0" applyAlignment="0" applyProtection="0"/>
    <xf numFmtId="0" fontId="137" fillId="56" borderId="0" applyNumberFormat="0" applyBorder="0" applyAlignment="0" applyProtection="0"/>
    <xf numFmtId="0" fontId="137" fillId="57" borderId="0" applyNumberFormat="0" applyBorder="0" applyAlignment="0" applyProtection="0"/>
    <xf numFmtId="0" fontId="137" fillId="52" borderId="0" applyNumberFormat="0" applyBorder="0" applyAlignment="0" applyProtection="0"/>
    <xf numFmtId="0" fontId="137" fillId="53" borderId="0" applyNumberFormat="0" applyBorder="0" applyAlignment="0" applyProtection="0"/>
    <xf numFmtId="0" fontId="137" fillId="51" borderId="0" applyNumberFormat="0" applyBorder="0" applyAlignment="0" applyProtection="0"/>
    <xf numFmtId="0" fontId="47" fillId="44" borderId="38" applyNumberFormat="0" applyFont="0" applyAlignment="0" applyProtection="0"/>
    <xf numFmtId="0" fontId="138" fillId="41" borderId="0" applyNumberFormat="0" applyBorder="0" applyAlignment="0" applyProtection="0"/>
    <xf numFmtId="0" fontId="80" fillId="61" borderId="25" applyNumberFormat="0" applyAlignment="0" applyProtection="0"/>
    <xf numFmtId="0" fontId="90" fillId="70" borderId="1">
      <alignment wrapText="1"/>
    </xf>
    <xf numFmtId="0" fontId="75" fillId="43" borderId="0" applyNumberFormat="0" applyBorder="0" applyAlignment="0" applyProtection="0"/>
    <xf numFmtId="0" fontId="139" fillId="61" borderId="25" applyNumberFormat="0" applyAlignment="0" applyProtection="0"/>
    <xf numFmtId="0" fontId="140" fillId="62" borderId="26" applyNumberFormat="0" applyAlignment="0" applyProtection="0"/>
    <xf numFmtId="170" fontId="1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76" fillId="41" borderId="0" applyNumberFormat="0" applyBorder="0" applyAlignment="0" applyProtection="0"/>
    <xf numFmtId="0" fontId="141" fillId="0" borderId="0" applyNumberFormat="0" applyFill="0" applyBorder="0" applyAlignment="0" applyProtection="0"/>
    <xf numFmtId="0" fontId="133" fillId="0" borderId="0"/>
    <xf numFmtId="197" fontId="133" fillId="0" borderId="0"/>
    <xf numFmtId="0" fontId="86"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1" borderId="0" applyNumberFormat="0" applyBorder="0" applyAlignment="0" applyProtection="0"/>
    <xf numFmtId="0" fontId="84" fillId="0" borderId="0" applyNumberFormat="0" applyFill="0" applyBorder="0" applyAlignment="0" applyProtection="0"/>
    <xf numFmtId="0" fontId="142" fillId="43" borderId="0" applyNumberFormat="0" applyBorder="0" applyAlignment="0" applyProtection="0"/>
    <xf numFmtId="0" fontId="143" fillId="0" borderId="29" applyNumberFormat="0" applyFill="0" applyAlignment="0" applyProtection="0"/>
    <xf numFmtId="0" fontId="144" fillId="0" borderId="31" applyNumberFormat="0" applyFill="0" applyAlignment="0" applyProtection="0"/>
    <xf numFmtId="0" fontId="153" fillId="0" borderId="17" applyNumberFormat="0" applyFill="0" applyAlignment="0" applyProtection="0"/>
    <xf numFmtId="0" fontId="145" fillId="0" borderId="33" applyNumberFormat="0" applyFill="0" applyAlignment="0" applyProtection="0"/>
    <xf numFmtId="0" fontId="145" fillId="0" borderId="0" applyNumberFormat="0" applyFill="0" applyBorder="0" applyAlignment="0" applyProtection="0"/>
    <xf numFmtId="0" fontId="152"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55" fillId="10" borderId="18" applyNumberFormat="0" applyAlignment="0" applyProtection="0"/>
    <xf numFmtId="0" fontId="78" fillId="46" borderId="25" applyNumberFormat="0" applyAlignment="0" applyProtection="0"/>
    <xf numFmtId="0" fontId="146" fillId="46" borderId="25" applyNumberFormat="0" applyAlignment="0" applyProtection="0"/>
    <xf numFmtId="0" fontId="82" fillId="62" borderId="26" applyNumberFormat="0" applyAlignment="0" applyProtection="0"/>
    <xf numFmtId="0" fontId="147" fillId="0" borderId="35" applyNumberFormat="0" applyFill="0" applyAlignment="0" applyProtection="0"/>
    <xf numFmtId="0" fontId="81" fillId="0" borderId="35" applyNumberFormat="0" applyFill="0" applyAlignment="0" applyProtection="0"/>
    <xf numFmtId="0" fontId="77" fillId="48" borderId="0" applyNumberFormat="0" applyBorder="0" applyAlignment="0" applyProtection="0"/>
    <xf numFmtId="0" fontId="148" fillId="48" borderId="0" applyNumberFormat="0" applyBorder="0" applyAlignment="0" applyProtection="0"/>
    <xf numFmtId="197" fontId="1" fillId="0" borderId="0"/>
    <xf numFmtId="0" fontId="1" fillId="0" borderId="0">
      <alignment wrapText="1"/>
    </xf>
    <xf numFmtId="0" fontId="40" fillId="0" borderId="0"/>
    <xf numFmtId="0" fontId="40" fillId="0" borderId="0"/>
    <xf numFmtId="0" fontId="18" fillId="0" borderId="0"/>
    <xf numFmtId="0" fontId="40" fillId="0" borderId="0"/>
    <xf numFmtId="0" fontId="18" fillId="0" borderId="0"/>
    <xf numFmtId="201" fontId="1" fillId="0" borderId="0"/>
    <xf numFmtId="0" fontId="1" fillId="0" borderId="0"/>
    <xf numFmtId="197" fontId="1" fillId="0" borderId="0"/>
    <xf numFmtId="0" fontId="18" fillId="0" borderId="0"/>
    <xf numFmtId="197" fontId="1" fillId="0" borderId="0"/>
    <xf numFmtId="0" fontId="1" fillId="0" borderId="0"/>
    <xf numFmtId="0" fontId="1" fillId="0" borderId="0"/>
    <xf numFmtId="199" fontId="18" fillId="0" borderId="0"/>
    <xf numFmtId="199" fontId="18" fillId="0" borderId="0"/>
    <xf numFmtId="199" fontId="18" fillId="0" borderId="0"/>
    <xf numFmtId="199" fontId="18" fillId="0" borderId="0"/>
    <xf numFmtId="199" fontId="18" fillId="0" borderId="0"/>
    <xf numFmtId="199" fontId="18" fillId="0" borderId="0"/>
    <xf numFmtId="199" fontId="18" fillId="0" borderId="0"/>
    <xf numFmtId="199" fontId="1" fillId="0" borderId="0"/>
    <xf numFmtId="0" fontId="47" fillId="0" borderId="0"/>
    <xf numFmtId="0" fontId="47" fillId="0" borderId="0"/>
    <xf numFmtId="0" fontId="1" fillId="0" borderId="0"/>
    <xf numFmtId="0" fontId="134" fillId="0" borderId="0"/>
    <xf numFmtId="0" fontId="18" fillId="0" borderId="0"/>
    <xf numFmtId="0" fontId="18" fillId="0" borderId="0"/>
    <xf numFmtId="0" fontId="18" fillId="0" borderId="0"/>
    <xf numFmtId="0" fontId="18" fillId="0" borderId="0"/>
    <xf numFmtId="0" fontId="1" fillId="0" borderId="0"/>
    <xf numFmtId="0" fontId="18" fillId="0" borderId="0"/>
    <xf numFmtId="199" fontId="1" fillId="0" borderId="0">
      <alignment wrapText="1"/>
    </xf>
    <xf numFmtId="0" fontId="18" fillId="0" borderId="0"/>
    <xf numFmtId="0" fontId="18" fillId="0" borderId="0"/>
    <xf numFmtId="0" fontId="18" fillId="0" borderId="0"/>
    <xf numFmtId="0" fontId="18" fillId="0" borderId="0"/>
    <xf numFmtId="199" fontId="1" fillId="0" borderId="0">
      <alignment wrapText="1"/>
    </xf>
    <xf numFmtId="0" fontId="18" fillId="0" borderId="0"/>
    <xf numFmtId="197" fontId="1" fillId="0" borderId="0"/>
    <xf numFmtId="0" fontId="1" fillId="0" borderId="0"/>
    <xf numFmtId="197" fontId="1" fillId="0" borderId="0"/>
    <xf numFmtId="0" fontId="40" fillId="0" borderId="0"/>
    <xf numFmtId="0" fontId="134" fillId="0" borderId="0"/>
    <xf numFmtId="0" fontId="40" fillId="0" borderId="0"/>
    <xf numFmtId="197"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197" fontId="40" fillId="0" borderId="0"/>
    <xf numFmtId="197" fontId="40" fillId="0" borderId="0"/>
    <xf numFmtId="197" fontId="40" fillId="0" borderId="0"/>
    <xf numFmtId="0" fontId="18" fillId="0" borderId="0"/>
    <xf numFmtId="0" fontId="18" fillId="0" borderId="0"/>
    <xf numFmtId="0" fontId="40" fillId="0" borderId="0"/>
    <xf numFmtId="0" fontId="18" fillId="0" borderId="0"/>
    <xf numFmtId="0" fontId="18" fillId="0" borderId="0"/>
    <xf numFmtId="0" fontId="18" fillId="0" borderId="0"/>
    <xf numFmtId="197" fontId="40" fillId="0" borderId="0"/>
    <xf numFmtId="0" fontId="18" fillId="0" borderId="0"/>
    <xf numFmtId="197" fontId="40" fillId="0" borderId="0"/>
    <xf numFmtId="0" fontId="18" fillId="0" borderId="0"/>
    <xf numFmtId="0" fontId="18" fillId="0" borderId="0"/>
    <xf numFmtId="197" fontId="40" fillId="0" borderId="0"/>
    <xf numFmtId="0" fontId="18" fillId="0" borderId="0"/>
    <xf numFmtId="0" fontId="18" fillId="0" borderId="0"/>
    <xf numFmtId="197" fontId="40" fillId="0" borderId="0"/>
    <xf numFmtId="0" fontId="18"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9" fontId="1" fillId="0" borderId="0">
      <alignment wrapText="1"/>
    </xf>
    <xf numFmtId="0" fontId="40" fillId="0" borderId="0"/>
    <xf numFmtId="197" fontId="40" fillId="0" borderId="0"/>
    <xf numFmtId="0" fontId="134" fillId="0" borderId="0"/>
    <xf numFmtId="0" fontId="134" fillId="0" borderId="0"/>
    <xf numFmtId="0" fontId="18"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0" fontId="18" fillId="0" borderId="0"/>
    <xf numFmtId="199" fontId="1" fillId="0" borderId="0">
      <alignment wrapText="1"/>
    </xf>
    <xf numFmtId="0" fontId="18" fillId="0" borderId="0"/>
    <xf numFmtId="0" fontId="18" fillId="0" borderId="0"/>
    <xf numFmtId="197" fontId="40" fillId="0" borderId="0"/>
    <xf numFmtId="197" fontId="40" fillId="0" borderId="0"/>
    <xf numFmtId="0" fontId="18" fillId="0" borderId="0"/>
    <xf numFmtId="0" fontId="18" fillId="0" borderId="0"/>
    <xf numFmtId="0" fontId="18"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0" fontId="134" fillId="0" borderId="0"/>
    <xf numFmtId="197" fontId="40" fillId="0" borderId="0"/>
    <xf numFmtId="197" fontId="40" fillId="0" borderId="0"/>
    <xf numFmtId="0" fontId="18" fillId="0" borderId="0"/>
    <xf numFmtId="0" fontId="134" fillId="0" borderId="0"/>
    <xf numFmtId="197" fontId="134" fillId="0" borderId="0"/>
    <xf numFmtId="199" fontId="1" fillId="0" borderId="0">
      <alignment wrapText="1"/>
    </xf>
    <xf numFmtId="0" fontId="134" fillId="0" borderId="0"/>
    <xf numFmtId="197" fontId="134" fillId="0" borderId="0"/>
    <xf numFmtId="0" fontId="134" fillId="0" borderId="0"/>
    <xf numFmtId="197" fontId="40" fillId="0" borderId="0"/>
    <xf numFmtId="197" fontId="40" fillId="0" borderId="0"/>
    <xf numFmtId="0" fontId="1" fillId="0" borderId="0"/>
    <xf numFmtId="197" fontId="40" fillId="0" borderId="0"/>
    <xf numFmtId="0"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0" fontId="18"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197"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201" fontId="40" fillId="0" borderId="0"/>
    <xf numFmtId="197" fontId="40" fillId="0" borderId="0"/>
    <xf numFmtId="197" fontId="40" fillId="0" borderId="0"/>
    <xf numFmtId="197" fontId="40" fillId="0" borderId="0"/>
    <xf numFmtId="0" fontId="18" fillId="0" borderId="0"/>
    <xf numFmtId="0" fontId="18" fillId="0" borderId="0"/>
    <xf numFmtId="0" fontId="40" fillId="0" borderId="0"/>
    <xf numFmtId="0" fontId="18" fillId="0" borderId="0"/>
    <xf numFmtId="197" fontId="1" fillId="0" borderId="0"/>
    <xf numFmtId="0" fontId="40" fillId="0" borderId="0"/>
    <xf numFmtId="0" fontId="40" fillId="0" borderId="0"/>
    <xf numFmtId="0" fontId="4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49" fillId="61" borderId="39" applyNumberFormat="0" applyAlignment="0" applyProtection="0"/>
    <xf numFmtId="9" fontId="40"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34"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72" fillId="0" borderId="29" applyNumberFormat="0" applyFill="0" applyAlignment="0" applyProtection="0"/>
    <xf numFmtId="0" fontId="51" fillId="0" borderId="16" applyNumberFormat="0" applyFill="0" applyAlignment="0" applyProtection="0"/>
    <xf numFmtId="0" fontId="73" fillId="0" borderId="31" applyNumberFormat="0" applyFill="0" applyAlignment="0" applyProtection="0"/>
    <xf numFmtId="0" fontId="74" fillId="0" borderId="33" applyNumberFormat="0" applyFill="0" applyAlignment="0" applyProtection="0"/>
    <xf numFmtId="0" fontId="74" fillId="0" borderId="0" applyNumberFormat="0" applyFill="0" applyBorder="0" applyAlignment="0" applyProtection="0"/>
    <xf numFmtId="0" fontId="71" fillId="0" borderId="0" applyNumberFormat="0" applyFill="0" applyBorder="0" applyAlignment="0" applyProtection="0"/>
    <xf numFmtId="0" fontId="133" fillId="0" borderId="0"/>
    <xf numFmtId="0" fontId="11" fillId="0" borderId="23" applyNumberFormat="0" applyFill="0" applyAlignment="0" applyProtection="0"/>
    <xf numFmtId="0" fontId="85" fillId="0" borderId="44" applyNumberFormat="0" applyFill="0" applyAlignment="0" applyProtection="0"/>
    <xf numFmtId="0" fontId="71" fillId="0" borderId="0" applyNumberFormat="0" applyFill="0" applyBorder="0" applyAlignment="0" applyProtection="0"/>
    <xf numFmtId="0" fontId="150" fillId="0" borderId="44" applyNumberFormat="0" applyFill="0" applyAlignment="0" applyProtection="0"/>
    <xf numFmtId="200" fontId="70"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34"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79" fillId="61" borderId="39" applyNumberFormat="0" applyAlignment="0" applyProtection="0"/>
    <xf numFmtId="169" fontId="70" fillId="0" borderId="0" applyFont="0" applyFill="0" applyBorder="0" applyAlignment="0" applyProtection="0"/>
    <xf numFmtId="198" fontId="1" fillId="0" borderId="0" applyFont="0" applyFill="0" applyBorder="0" applyAlignment="0" applyProtection="0"/>
    <xf numFmtId="0" fontId="151" fillId="0" borderId="0" applyNumberFormat="0" applyFill="0" applyBorder="0" applyAlignment="0" applyProtection="0"/>
    <xf numFmtId="0" fontId="83" fillId="0" borderId="0" applyNumberFormat="0" applyFill="0" applyBorder="0" applyAlignment="0" applyProtection="0"/>
    <xf numFmtId="0" fontId="135" fillId="0" borderId="0" applyNumberFormat="0" applyFill="0" applyBorder="0" applyAlignment="0" applyProtection="0">
      <alignment wrapText="1"/>
    </xf>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31" fillId="0" borderId="0"/>
    <xf numFmtId="0" fontId="154" fillId="0" borderId="0" applyNumberFormat="0" applyFill="0" applyBorder="0" applyProtection="0">
      <alignment vertical="top" wrapText="1"/>
    </xf>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7" fillId="46" borderId="64" applyNumberFormat="0" applyAlignment="0" applyProtection="0"/>
    <xf numFmtId="0" fontId="97" fillId="46" borderId="64" applyNumberFormat="0" applyAlignment="0" applyProtection="0"/>
    <xf numFmtId="0" fontId="97" fillId="46" borderId="64" applyNumberFormat="0" applyAlignment="0" applyProtection="0"/>
    <xf numFmtId="0" fontId="97" fillId="46" borderId="64" applyNumberFormat="0" applyAlignment="0" applyProtection="0"/>
    <xf numFmtId="0" fontId="80" fillId="61" borderId="64" applyNumberFormat="0" applyAlignment="0" applyProtection="0"/>
    <xf numFmtId="0" fontId="80" fillId="61" borderId="6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99" fillId="60" borderId="65">
      <alignment horizontal="left"/>
    </xf>
    <xf numFmtId="0" fontId="97" fillId="65" borderId="66">
      <alignment horizontal="center"/>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12" fillId="48" borderId="64" applyNumberFormat="0" applyAlignment="0" applyProtection="0"/>
    <xf numFmtId="0" fontId="112" fillId="48" borderId="64" applyNumberFormat="0" applyAlignment="0" applyProtection="0"/>
    <xf numFmtId="0" fontId="112" fillId="48" borderId="64" applyNumberFormat="0" applyAlignment="0" applyProtection="0"/>
    <xf numFmtId="0" fontId="112" fillId="48" borderId="64" applyNumberFormat="0" applyAlignment="0" applyProtection="0"/>
    <xf numFmtId="0" fontId="78" fillId="46" borderId="64" applyNumberFormat="0" applyAlignment="0" applyProtection="0"/>
    <xf numFmtId="0" fontId="78" fillId="46" borderId="64" applyNumberFormat="0" applyAlignment="0" applyProtection="0"/>
    <xf numFmtId="10" fontId="70" fillId="68" borderId="61" applyBorder="0">
      <alignment horizontal="center"/>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44" borderId="67" applyNumberFormat="0" applyFont="0" applyAlignment="0" applyProtection="0"/>
    <xf numFmtId="0" fontId="1" fillId="44" borderId="67" applyNumberFormat="0" applyFont="0" applyAlignment="0" applyProtection="0"/>
    <xf numFmtId="0" fontId="1" fillId="44" borderId="67" applyNumberFormat="0" applyFont="0" applyAlignment="0" applyProtection="0"/>
    <xf numFmtId="0" fontId="1" fillId="44" borderId="67" applyNumberFormat="0" applyFont="0" applyAlignment="0" applyProtection="0"/>
    <xf numFmtId="0" fontId="1" fillId="44" borderId="67" applyNumberFormat="0" applyFont="0" applyAlignment="0" applyProtection="0"/>
    <xf numFmtId="0" fontId="118" fillId="46" borderId="68" applyNumberFormat="0" applyAlignment="0" applyProtection="0"/>
    <xf numFmtId="0" fontId="118" fillId="46" borderId="68" applyNumberFormat="0" applyAlignment="0" applyProtection="0"/>
    <xf numFmtId="0" fontId="118" fillId="46" borderId="68" applyNumberFormat="0" applyAlignment="0" applyProtection="0"/>
    <xf numFmtId="0" fontId="118" fillId="46" borderId="68" applyNumberFormat="0" applyAlignment="0" applyProtection="0"/>
    <xf numFmtId="0" fontId="79" fillId="61" borderId="68" applyNumberFormat="0" applyAlignment="0" applyProtection="0"/>
    <xf numFmtId="0" fontId="79" fillId="61" borderId="68"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85" fillId="0" borderId="69" applyNumberFormat="0" applyFill="0" applyAlignment="0" applyProtection="0"/>
    <xf numFmtId="0" fontId="85" fillId="0" borderId="69" applyNumberFormat="0" applyFill="0" applyAlignment="0" applyProtection="0"/>
    <xf numFmtId="0" fontId="125" fillId="0" borderId="70" applyNumberFormat="0" applyFill="0" applyAlignment="0" applyProtection="0"/>
    <xf numFmtId="0" fontId="125" fillId="0" borderId="70" applyNumberFormat="0" applyFill="0" applyAlignment="0" applyProtection="0"/>
    <xf numFmtId="0" fontId="125" fillId="0" borderId="70" applyNumberFormat="0" applyFill="0" applyAlignment="0" applyProtection="0"/>
    <xf numFmtId="0" fontId="125" fillId="0" borderId="70"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41" fontId="18" fillId="0" borderId="0" applyFont="0" applyFill="0" applyBorder="0" applyAlignment="0" applyProtection="0"/>
    <xf numFmtId="0" fontId="47" fillId="44" borderId="67" applyNumberFormat="0" applyFont="0" applyAlignment="0" applyProtection="0"/>
    <xf numFmtId="0" fontId="80" fillId="61" borderId="64" applyNumberFormat="0" applyAlignment="0" applyProtection="0"/>
    <xf numFmtId="0" fontId="139" fillId="61" borderId="64" applyNumberFormat="0" applyAlignment="0" applyProtection="0"/>
    <xf numFmtId="0" fontId="78" fillId="46" borderId="64" applyNumberFormat="0" applyAlignment="0" applyProtection="0"/>
    <xf numFmtId="0" fontId="146" fillId="46" borderId="6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49" fillId="61" borderId="68" applyNumberFormat="0" applyAlignment="0" applyProtection="0"/>
    <xf numFmtId="0" fontId="85" fillId="0" borderId="69" applyNumberFormat="0" applyFill="0" applyAlignment="0" applyProtection="0"/>
    <xf numFmtId="0" fontId="150" fillId="0" borderId="69"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34"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9" fillId="61" borderId="68"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47" fillId="38"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47" fillId="38" borderId="0" applyNumberFormat="0" applyBorder="0" applyAlignment="0" applyProtection="0"/>
    <xf numFmtId="0" fontId="47" fillId="41" borderId="0" applyNumberFormat="0" applyBorder="0" applyAlignment="0" applyProtection="0"/>
    <xf numFmtId="0" fontId="47" fillId="43" borderId="0" applyNumberFormat="0" applyBorder="0" applyAlignment="0" applyProtection="0"/>
    <xf numFmtId="0" fontId="47" fillId="45" borderId="0" applyNumberFormat="0" applyBorder="0" applyAlignment="0" applyProtection="0"/>
    <xf numFmtId="0" fontId="47" fillId="39" borderId="0" applyNumberFormat="0" applyBorder="0" applyAlignment="0" applyProtection="0"/>
    <xf numFmtId="0" fontId="47" fillId="46"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47" fillId="40" borderId="0" applyNumberFormat="0" applyBorder="0" applyAlignment="0" applyProtection="0"/>
    <xf numFmtId="0" fontId="47" fillId="42" borderId="0" applyNumberFormat="0" applyBorder="0" applyAlignment="0" applyProtection="0"/>
    <xf numFmtId="0" fontId="47" fillId="47" borderId="0" applyNumberFormat="0" applyBorder="0" applyAlignment="0" applyProtection="0"/>
    <xf numFmtId="0" fontId="47" fillId="45" borderId="0" applyNumberFormat="0" applyBorder="0" applyAlignment="0" applyProtection="0"/>
    <xf numFmtId="0" fontId="47" fillId="40" borderId="0" applyNumberFormat="0" applyBorder="0" applyAlignment="0" applyProtection="0"/>
    <xf numFmtId="0" fontId="47" fillId="49" borderId="0" applyNumberFormat="0" applyBorder="0" applyAlignment="0" applyProtection="0"/>
    <xf numFmtId="0" fontId="86" fillId="50" borderId="0" applyNumberFormat="0" applyBorder="0" applyAlignment="0" applyProtection="0"/>
    <xf numFmtId="0" fontId="86" fillId="42" borderId="0" applyNumberFormat="0" applyBorder="0" applyAlignment="0" applyProtection="0"/>
    <xf numFmtId="0" fontId="86" fillId="4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4" borderId="0" applyNumberFormat="0" applyBorder="0" applyAlignment="0" applyProtection="0"/>
    <xf numFmtId="0" fontId="90" fillId="50" borderId="0" applyNumberFormat="0" applyBorder="0" applyAlignment="0" applyProtection="0"/>
    <xf numFmtId="0" fontId="90" fillId="42" borderId="0" applyNumberFormat="0" applyBorder="0" applyAlignment="0" applyProtection="0"/>
    <xf numFmtId="0" fontId="90" fillId="47"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86" fillId="50" borderId="0" applyNumberFormat="0" applyBorder="0" applyAlignment="0" applyProtection="0"/>
    <xf numFmtId="0" fontId="86" fillId="42" borderId="0" applyNumberFormat="0" applyBorder="0" applyAlignment="0" applyProtection="0"/>
    <xf numFmtId="0" fontId="86" fillId="4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4" borderId="0" applyNumberFormat="0" applyBorder="0" applyAlignment="0" applyProtection="0"/>
    <xf numFmtId="0" fontId="90" fillId="55" borderId="0" applyNumberFormat="0" applyBorder="0" applyAlignment="0" applyProtection="0"/>
    <xf numFmtId="0" fontId="90" fillId="56" borderId="0" applyNumberFormat="0" applyBorder="0" applyAlignment="0" applyProtection="0"/>
    <xf numFmtId="0" fontId="90" fillId="57" borderId="0" applyNumberFormat="0" applyBorder="0" applyAlignment="0" applyProtection="0"/>
    <xf numFmtId="0" fontId="90" fillId="52" borderId="0" applyNumberFormat="0" applyBorder="0" applyAlignment="0" applyProtection="0"/>
    <xf numFmtId="0" fontId="90" fillId="51" borderId="0" applyNumberFormat="0" applyBorder="0" applyAlignment="0" applyProtection="0"/>
    <xf numFmtId="0" fontId="175" fillId="0" borderId="0" applyNumberFormat="0" applyBorder="0" applyProtection="0">
      <alignment horizontal="left" vertical="center" wrapText="1"/>
      <protection locked="0"/>
    </xf>
    <xf numFmtId="0" fontId="93" fillId="41" borderId="0" applyNumberFormat="0" applyBorder="0" applyAlignment="0" applyProtection="0"/>
    <xf numFmtId="0" fontId="78" fillId="46" borderId="64" applyNumberFormat="0" applyAlignment="0" applyProtection="0"/>
    <xf numFmtId="0" fontId="75" fillId="43" borderId="0" applyNumberFormat="0" applyBorder="0" applyAlignment="0" applyProtection="0"/>
    <xf numFmtId="0" fontId="176" fillId="61" borderId="64" applyNumberFormat="0" applyAlignment="0" applyProtection="0"/>
    <xf numFmtId="0" fontId="80" fillId="61" borderId="64" applyNumberFormat="0" applyAlignment="0" applyProtection="0"/>
    <xf numFmtId="0" fontId="82" fillId="62" borderId="26" applyNumberFormat="0" applyAlignment="0" applyProtection="0"/>
    <xf numFmtId="0" fontId="81" fillId="0" borderId="35" applyNumberFormat="0" applyFill="0" applyAlignment="0" applyProtection="0"/>
    <xf numFmtId="0" fontId="71" fillId="0" borderId="0" applyNumberFormat="0" applyFill="0" applyBorder="0" applyAlignment="0" applyProtection="0"/>
    <xf numFmtId="0" fontId="72" fillId="0" borderId="29" applyNumberFormat="0" applyFill="0" applyAlignment="0" applyProtection="0"/>
    <xf numFmtId="0" fontId="73" fillId="0" borderId="31" applyNumberFormat="0" applyFill="0" applyAlignment="0" applyProtection="0"/>
    <xf numFmtId="0" fontId="74" fillId="0" borderId="33" applyNumberFormat="0" applyFill="0" applyAlignment="0" applyProtection="0"/>
    <xf numFmtId="0" fontId="74" fillId="0" borderId="0" applyNumberFormat="0" applyFill="0" applyBorder="0" applyAlignment="0" applyProtection="0"/>
    <xf numFmtId="208" fontId="1"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75" fillId="0" borderId="0" applyNumberFormat="0" applyFill="0" applyBorder="0" applyProtection="0">
      <alignment horizontal="right" vertical="center"/>
      <protection locked="0"/>
    </xf>
    <xf numFmtId="0" fontId="82" fillId="62" borderId="26" applyNumberFormat="0" applyAlignment="0" applyProtection="0"/>
    <xf numFmtId="0" fontId="74" fillId="0" borderId="0" applyNumberFormat="0" applyFill="0" applyBorder="0" applyAlignment="0" applyProtection="0"/>
    <xf numFmtId="0" fontId="86"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1" borderId="0" applyNumberFormat="0" applyBorder="0" applyAlignment="0" applyProtection="0"/>
    <xf numFmtId="0" fontId="78" fillId="46" borderId="64" applyNumberFormat="0" applyAlignment="0" applyProtection="0"/>
    <xf numFmtId="0" fontId="83" fillId="0" borderId="0" applyNumberFormat="0" applyFill="0" applyBorder="0" applyAlignment="0" applyProtection="0"/>
    <xf numFmtId="0" fontId="105" fillId="43" borderId="0" applyNumberFormat="0" applyBorder="0" applyAlignment="0" applyProtection="0"/>
    <xf numFmtId="0" fontId="145"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52" fillId="0" borderId="0" applyNumberFormat="0" applyFill="0" applyBorder="0" applyAlignment="0" applyProtection="0">
      <alignment vertical="top"/>
      <protection locked="0"/>
    </xf>
    <xf numFmtId="0" fontId="81" fillId="0" borderId="35" applyNumberFormat="0" applyFill="0" applyAlignment="0" applyProtection="0"/>
    <xf numFmtId="0" fontId="19" fillId="0" borderId="0" applyNumberFormat="0" applyFill="0" applyBorder="0" applyAlignment="0" applyProtection="0"/>
    <xf numFmtId="0" fontId="152" fillId="0" borderId="0" applyNumberFormat="0" applyFill="0" applyBorder="0" applyAlignment="0" applyProtection="0">
      <alignment vertical="top"/>
      <protection locked="0"/>
    </xf>
    <xf numFmtId="0" fontId="76" fillId="41" borderId="0" applyNumberFormat="0" applyBorder="0" applyAlignment="0" applyProtection="0"/>
    <xf numFmtId="0" fontId="112" fillId="46" borderId="64" applyNumberFormat="0" applyAlignment="0" applyProtection="0"/>
    <xf numFmtId="3" fontId="1" fillId="78" borderId="1" applyFont="0">
      <alignment horizontal="right" vertical="center"/>
      <protection locked="0"/>
    </xf>
    <xf numFmtId="0" fontId="1" fillId="44" borderId="67" applyNumberFormat="0" applyFont="0" applyAlignment="0" applyProtection="0"/>
    <xf numFmtId="0" fontId="86"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1" borderId="0" applyNumberFormat="0" applyBorder="0" applyAlignment="0" applyProtection="0"/>
    <xf numFmtId="0" fontId="75" fillId="43" borderId="0" applyNumberFormat="0" applyBorder="0" applyAlignment="0" applyProtection="0"/>
    <xf numFmtId="0" fontId="79" fillId="61" borderId="74" applyNumberFormat="0" applyAlignment="0" applyProtection="0"/>
    <xf numFmtId="43" fontId="1" fillId="0" borderId="0" applyFont="0" applyFill="0" applyBorder="0" applyAlignment="0" applyProtection="0"/>
    <xf numFmtId="208" fontId="18" fillId="0" borderId="0" applyFont="0" applyFill="0" applyBorder="0" applyAlignment="0" applyProtection="0"/>
    <xf numFmtId="0" fontId="152" fillId="0" borderId="0" applyNumberFormat="0" applyFill="0" applyBorder="0" applyAlignment="0" applyProtection="0">
      <alignment vertical="top"/>
      <protection locked="0"/>
    </xf>
    <xf numFmtId="0" fontId="177"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35" applyNumberFormat="0" applyFill="0" applyAlignment="0" applyProtection="0"/>
    <xf numFmtId="0" fontId="84" fillId="0" borderId="0" applyNumberFormat="0" applyFill="0" applyBorder="0" applyAlignment="0" applyProtection="0"/>
    <xf numFmtId="209" fontId="1" fillId="0" borderId="0" applyFill="0" applyBorder="0" applyAlignment="0" applyProtection="0"/>
    <xf numFmtId="209"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80"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81" fillId="0" borderId="0"/>
    <xf numFmtId="0" fontId="1" fillId="0" borderId="0"/>
    <xf numFmtId="0" fontId="47" fillId="0" borderId="0"/>
    <xf numFmtId="0" fontId="47" fillId="0" borderId="0"/>
    <xf numFmtId="0" fontId="7" fillId="0" borderId="0"/>
    <xf numFmtId="0" fontId="31" fillId="0" borderId="0"/>
    <xf numFmtId="0" fontId="1" fillId="0" borderId="0"/>
    <xf numFmtId="0" fontId="1" fillId="44" borderId="67" applyNumberFormat="0" applyFont="0" applyAlignment="0" applyProtection="0"/>
    <xf numFmtId="0" fontId="47" fillId="13" borderId="22" applyNumberFormat="0" applyFont="0" applyAlignment="0" applyProtection="0"/>
    <xf numFmtId="0" fontId="118" fillId="61" borderId="74" applyNumberFormat="0" applyAlignment="0" applyProtection="0"/>
    <xf numFmtId="9" fontId="47"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0" fontId="1" fillId="79" borderId="1" applyNumberFormat="0" applyFont="0" applyAlignment="0"/>
    <xf numFmtId="9" fontId="47" fillId="0" borderId="0" applyFont="0" applyFill="0" applyBorder="0" applyAlignment="0" applyProtection="0"/>
    <xf numFmtId="0" fontId="76" fillId="41" borderId="0" applyNumberFormat="0" applyBorder="0" applyAlignment="0" applyProtection="0"/>
    <xf numFmtId="0" fontId="79" fillId="61" borderId="74" applyNumberFormat="0" applyAlignment="0" applyProtection="0"/>
    <xf numFmtId="40" fontId="47" fillId="80" borderId="1"/>
    <xf numFmtId="40" fontId="18" fillId="80" borderId="1"/>
    <xf numFmtId="40" fontId="47" fillId="81" borderId="1"/>
    <xf numFmtId="40" fontId="18" fillId="81" borderId="1"/>
    <xf numFmtId="49" fontId="182" fillId="82" borderId="75">
      <alignment horizontal="center"/>
    </xf>
    <xf numFmtId="49" fontId="1" fillId="82" borderId="75">
      <alignment horizontal="center"/>
    </xf>
    <xf numFmtId="49" fontId="183" fillId="0" borderId="0"/>
    <xf numFmtId="0" fontId="47" fillId="83" borderId="1"/>
    <xf numFmtId="0" fontId="18" fillId="83" borderId="1"/>
    <xf numFmtId="0" fontId="47" fillId="80" borderId="1"/>
    <xf numFmtId="0" fontId="18" fillId="80" borderId="1"/>
    <xf numFmtId="40" fontId="47" fillId="80" borderId="1"/>
    <xf numFmtId="40" fontId="18" fillId="80" borderId="1"/>
    <xf numFmtId="40" fontId="47" fillId="80" borderId="1"/>
    <xf numFmtId="40" fontId="18" fillId="80" borderId="1"/>
    <xf numFmtId="40" fontId="47" fillId="81" borderId="1"/>
    <xf numFmtId="40" fontId="18" fillId="81" borderId="1"/>
    <xf numFmtId="49" fontId="182" fillId="84" borderId="75">
      <alignment vertical="center"/>
    </xf>
    <xf numFmtId="49" fontId="1" fillId="82" borderId="75">
      <alignment vertical="center"/>
    </xf>
    <xf numFmtId="49" fontId="1" fillId="0" borderId="0">
      <alignment horizontal="right"/>
    </xf>
    <xf numFmtId="40" fontId="47" fillId="85" borderId="1"/>
    <xf numFmtId="40" fontId="18" fillId="85" borderId="1"/>
    <xf numFmtId="40" fontId="47" fillId="86" borderId="1"/>
    <xf numFmtId="40" fontId="18" fillId="86" borderId="1"/>
    <xf numFmtId="0" fontId="77" fillId="48" borderId="0" applyNumberFormat="0" applyBorder="0" applyAlignment="0" applyProtection="0"/>
    <xf numFmtId="3" fontId="1" fillId="2" borderId="1" applyFont="0">
      <alignment horizontal="right" vertical="center"/>
    </xf>
    <xf numFmtId="0" fontId="1" fillId="0" borderId="0"/>
    <xf numFmtId="0" fontId="47" fillId="0" borderId="0"/>
    <xf numFmtId="0" fontId="1" fillId="0" borderId="0"/>
    <xf numFmtId="0" fontId="31" fillId="0" borderId="0"/>
    <xf numFmtId="0" fontId="47" fillId="0" borderId="0"/>
    <xf numFmtId="0" fontId="80" fillId="61" borderId="76" applyNumberFormat="0" applyAlignment="0" applyProtection="0"/>
    <xf numFmtId="0" fontId="175" fillId="0" borderId="0" applyNumberFormat="0" applyFont="0" applyFill="0" applyBorder="0" applyAlignment="0" applyProtection="0">
      <alignment horizontal="left" vertical="top" wrapText="1"/>
      <protection locked="0"/>
    </xf>
    <xf numFmtId="0" fontId="83" fillId="0" borderId="0" applyNumberFormat="0" applyFill="0" applyBorder="0" applyAlignment="0" applyProtection="0"/>
    <xf numFmtId="0" fontId="84" fillId="0" borderId="0" applyNumberFormat="0" applyFill="0" applyBorder="0" applyAlignment="0" applyProtection="0"/>
    <xf numFmtId="0" fontId="2" fillId="0" borderId="29" applyAlignment="0">
      <alignment horizontal="left" vertical="top" wrapText="1"/>
      <protection locked="0"/>
    </xf>
    <xf numFmtId="0" fontId="71" fillId="0" borderId="0" applyNumberFormat="0" applyFill="0" applyBorder="0" applyAlignment="0" applyProtection="0"/>
    <xf numFmtId="0" fontId="72" fillId="0" borderId="29" applyNumberFormat="0" applyFill="0" applyAlignment="0" applyProtection="0"/>
    <xf numFmtId="0" fontId="73" fillId="0" borderId="31" applyNumberFormat="0" applyFill="0" applyAlignment="0" applyProtection="0"/>
    <xf numFmtId="0" fontId="74" fillId="0" borderId="33" applyNumberFormat="0" applyFill="0" applyAlignment="0" applyProtection="0"/>
    <xf numFmtId="0" fontId="71" fillId="0" borderId="0" applyNumberFormat="0" applyFill="0" applyBorder="0" applyAlignment="0" applyProtection="0"/>
    <xf numFmtId="0" fontId="125" fillId="0" borderId="77" applyNumberFormat="0" applyFill="0" applyAlignment="0" applyProtection="0"/>
    <xf numFmtId="210" fontId="18" fillId="0" borderId="0" applyFont="0" applyFill="0" applyBorder="0" applyAlignment="0" applyProtection="0"/>
    <xf numFmtId="210" fontId="1" fillId="0" borderId="0" applyFont="0" applyFill="0" applyBorder="0" applyAlignment="0" applyProtection="0">
      <alignment vertical="center"/>
    </xf>
    <xf numFmtId="0" fontId="85" fillId="0" borderId="77" applyNumberFormat="0" applyFill="0" applyAlignment="0" applyProtection="0"/>
    <xf numFmtId="0" fontId="19" fillId="0" borderId="0" applyNumberFormat="0" applyFill="0" applyBorder="0" applyAlignment="0" applyProtection="0"/>
    <xf numFmtId="49" fontId="182" fillId="84" borderId="78">
      <alignment vertical="center"/>
    </xf>
    <xf numFmtId="208" fontId="18" fillId="0" borderId="0" applyFont="0" applyFill="0" applyBorder="0" applyAlignment="0" applyProtection="0"/>
    <xf numFmtId="0" fontId="78" fillId="46" borderId="79" applyNumberFormat="0" applyAlignment="0" applyProtection="0"/>
    <xf numFmtId="0" fontId="176" fillId="61" borderId="79" applyNumberFormat="0" applyAlignment="0" applyProtection="0"/>
    <xf numFmtId="0" fontId="80" fillId="61" borderId="79" applyNumberFormat="0" applyAlignment="0" applyProtection="0"/>
    <xf numFmtId="0" fontId="78" fillId="46" borderId="79" applyNumberFormat="0" applyAlignment="0" applyProtection="0"/>
    <xf numFmtId="3" fontId="1" fillId="67" borderId="80" applyFont="0" applyProtection="0">
      <alignment horizontal="right" vertical="center"/>
    </xf>
    <xf numFmtId="0" fontId="1" fillId="67" borderId="81" applyNumberFormat="0" applyFont="0" applyBorder="0" applyProtection="0">
      <alignment horizontal="left" vertical="center"/>
    </xf>
    <xf numFmtId="0" fontId="112" fillId="46" borderId="79" applyNumberFormat="0" applyAlignment="0" applyProtection="0"/>
    <xf numFmtId="3" fontId="1" fillId="78" borderId="80" applyFont="0">
      <alignment horizontal="right" vertical="center"/>
      <protection locked="0"/>
    </xf>
    <xf numFmtId="0" fontId="1" fillId="44" borderId="82" applyNumberFormat="0" applyFont="0" applyAlignment="0" applyProtection="0"/>
    <xf numFmtId="0" fontId="79" fillId="61" borderId="8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82" applyNumberFormat="0" applyFont="0" applyAlignment="0" applyProtection="0"/>
    <xf numFmtId="0" fontId="118" fillId="61" borderId="83" applyNumberFormat="0" applyAlignment="0" applyProtection="0"/>
    <xf numFmtId="0" fontId="1" fillId="79" borderId="80" applyNumberFormat="0" applyFont="0" applyAlignment="0"/>
    <xf numFmtId="0" fontId="79" fillId="61" borderId="83" applyNumberFormat="0" applyAlignment="0" applyProtection="0"/>
    <xf numFmtId="40" fontId="47" fillId="80" borderId="80"/>
    <xf numFmtId="40" fontId="18" fillId="80" borderId="80"/>
    <xf numFmtId="40" fontId="47" fillId="81" borderId="80"/>
    <xf numFmtId="40" fontId="18" fillId="81" borderId="80"/>
    <xf numFmtId="49" fontId="182" fillId="82" borderId="78">
      <alignment horizontal="center"/>
    </xf>
    <xf numFmtId="49" fontId="1" fillId="82" borderId="78">
      <alignment horizontal="center"/>
    </xf>
    <xf numFmtId="0" fontId="47" fillId="83" borderId="80"/>
    <xf numFmtId="0" fontId="18" fillId="83" borderId="80"/>
    <xf numFmtId="0" fontId="47" fillId="80" borderId="80"/>
    <xf numFmtId="0" fontId="18" fillId="80" borderId="80"/>
    <xf numFmtId="40" fontId="47" fillId="80" borderId="80"/>
    <xf numFmtId="40" fontId="18" fillId="80" borderId="80"/>
    <xf numFmtId="40" fontId="47" fillId="80" borderId="80"/>
    <xf numFmtId="40" fontId="18" fillId="80" borderId="80"/>
    <xf numFmtId="40" fontId="47" fillId="81" borderId="80"/>
    <xf numFmtId="40" fontId="18" fillId="81" borderId="80"/>
    <xf numFmtId="49" fontId="1" fillId="82" borderId="78">
      <alignment vertical="center"/>
    </xf>
    <xf numFmtId="40" fontId="47" fillId="85" borderId="80"/>
    <xf numFmtId="40" fontId="18" fillId="85" borderId="80"/>
    <xf numFmtId="40" fontId="47" fillId="86" borderId="80"/>
    <xf numFmtId="40" fontId="18" fillId="86" borderId="80"/>
    <xf numFmtId="3" fontId="1" fillId="2" borderId="80" applyFont="0">
      <alignment horizontal="right" vertical="center"/>
    </xf>
    <xf numFmtId="0" fontId="80" fillId="61" borderId="79" applyNumberFormat="0" applyAlignment="0" applyProtection="0"/>
    <xf numFmtId="0" fontId="125" fillId="0" borderId="84" applyNumberFormat="0" applyFill="0" applyAlignment="0" applyProtection="0"/>
    <xf numFmtId="0" fontId="85" fillId="0" borderId="84" applyNumberFormat="0" applyFill="0" applyAlignment="0" applyProtection="0"/>
    <xf numFmtId="0" fontId="1" fillId="0" borderId="0">
      <alignment vertical="center"/>
    </xf>
    <xf numFmtId="0" fontId="3" fillId="2" borderId="81" applyFont="0" applyBorder="0">
      <alignment horizontal="center" wrapText="1"/>
    </xf>
    <xf numFmtId="0" fontId="18" fillId="0" borderId="0"/>
    <xf numFmtId="3" fontId="1" fillId="4" borderId="80" applyFont="0">
      <alignment horizontal="right" vertical="center"/>
      <protection locked="0"/>
    </xf>
    <xf numFmtId="43" fontId="15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208"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cellStyleXfs>
  <cellXfs count="823">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0" fillId="0" borderId="0" xfId="0" applyFont="1"/>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0" borderId="0" xfId="0" applyAlignment="1">
      <alignment wrapText="1"/>
    </xf>
    <xf numFmtId="0" fontId="17" fillId="0" borderId="0" xfId="0" applyFont="1"/>
    <xf numFmtId="0" fontId="12" fillId="6" borderId="0" xfId="0" applyFont="1" applyFill="1"/>
    <xf numFmtId="0" fontId="0" fillId="0" borderId="0" xfId="0" applyAlignment="1">
      <alignment vertical="center"/>
    </xf>
    <xf numFmtId="0" fontId="33" fillId="0" borderId="0" xfId="0" applyFont="1"/>
    <xf numFmtId="49" fontId="12" fillId="0" borderId="0" xfId="0" applyNumberFormat="1" applyFont="1"/>
    <xf numFmtId="0" fontId="35" fillId="0" borderId="0" xfId="0" applyFont="1" applyAlignment="1">
      <alignment vertical="center"/>
    </xf>
    <xf numFmtId="0" fontId="26" fillId="0" borderId="0" xfId="0" applyFont="1"/>
    <xf numFmtId="0" fontId="35" fillId="0" borderId="0" xfId="0" applyFont="1"/>
    <xf numFmtId="0" fontId="21" fillId="0" borderId="0" xfId="0" applyFont="1"/>
    <xf numFmtId="0" fontId="38" fillId="0" borderId="0" xfId="0" applyFont="1" applyAlignment="1">
      <alignment vertical="center"/>
    </xf>
    <xf numFmtId="0" fontId="38" fillId="0" borderId="0" xfId="0" applyFont="1"/>
    <xf numFmtId="0" fontId="40" fillId="0" borderId="0" xfId="0" applyFont="1"/>
    <xf numFmtId="0" fontId="7" fillId="0" borderId="0" xfId="0" applyFont="1" applyAlignment="1">
      <alignment vertical="center"/>
    </xf>
    <xf numFmtId="0" fontId="42" fillId="0" borderId="0" xfId="10" applyFont="1" applyAlignment="1">
      <alignment vertical="center"/>
    </xf>
    <xf numFmtId="0" fontId="43" fillId="0" borderId="0" xfId="10" applyFont="1"/>
    <xf numFmtId="0" fontId="31" fillId="0" borderId="0" xfId="10"/>
    <xf numFmtId="0" fontId="43" fillId="0" borderId="0" xfId="10" applyFont="1" applyAlignment="1">
      <alignment vertical="center"/>
    </xf>
    <xf numFmtId="0" fontId="44" fillId="0" borderId="0" xfId="10" applyFont="1"/>
    <xf numFmtId="0" fontId="45" fillId="0" borderId="0" xfId="10" applyFont="1"/>
    <xf numFmtId="0" fontId="31" fillId="0" borderId="0" xfId="10" applyAlignment="1">
      <alignment vertical="center"/>
    </xf>
    <xf numFmtId="0" fontId="17" fillId="0" borderId="0" xfId="10" applyFont="1"/>
    <xf numFmtId="0" fontId="12" fillId="0" borderId="0" xfId="10" applyFont="1" applyAlignment="1">
      <alignment horizontal="center"/>
    </xf>
    <xf numFmtId="0" fontId="12" fillId="0" borderId="0" xfId="10" applyFont="1"/>
    <xf numFmtId="0" fontId="12" fillId="0" borderId="0" xfId="10" applyFont="1" applyAlignment="1">
      <alignment vertical="center"/>
    </xf>
    <xf numFmtId="0" fontId="12" fillId="0" borderId="0" xfId="0" applyFont="1" applyAlignment="1">
      <alignment horizontal="center"/>
    </xf>
    <xf numFmtId="0" fontId="16" fillId="0" borderId="0" xfId="10" applyFont="1"/>
    <xf numFmtId="0" fontId="22" fillId="0" borderId="0" xfId="10" applyFont="1" applyAlignment="1">
      <alignment vertical="center"/>
    </xf>
    <xf numFmtId="0" fontId="18" fillId="0" borderId="0" xfId="10" applyFont="1"/>
    <xf numFmtId="0" fontId="26" fillId="0" borderId="0" xfId="0" applyFont="1" applyAlignment="1">
      <alignment horizontal="center"/>
    </xf>
    <xf numFmtId="49" fontId="34" fillId="6" borderId="0" xfId="0" applyNumberFormat="1" applyFont="1" applyFill="1"/>
    <xf numFmtId="0" fontId="12" fillId="0" borderId="6" xfId="0" applyFont="1" applyBorder="1" applyAlignment="1">
      <alignment horizontal="justify" vertical="center" wrapText="1"/>
    </xf>
    <xf numFmtId="0" fontId="33" fillId="0" borderId="0" xfId="0" applyFont="1" applyAlignment="1">
      <alignment horizontal="left" vertical="center"/>
    </xf>
    <xf numFmtId="0" fontId="12" fillId="0" borderId="6" xfId="0" applyFont="1" applyBorder="1" applyAlignment="1">
      <alignment horizontal="center" vertical="center" wrapText="1"/>
    </xf>
    <xf numFmtId="0" fontId="16" fillId="0" borderId="0" xfId="0" applyFont="1" applyAlignment="1">
      <alignment wrapText="1"/>
    </xf>
    <xf numFmtId="0" fontId="16" fillId="0" borderId="0" xfId="10" applyFont="1" applyAlignment="1">
      <alignment wrapText="1"/>
    </xf>
    <xf numFmtId="0" fontId="48" fillId="0" borderId="0" xfId="10" applyFont="1" applyAlignment="1">
      <alignment vertical="center" wrapText="1"/>
    </xf>
    <xf numFmtId="0" fontId="49" fillId="0" borderId="0" xfId="0" quotePrefix="1" applyFont="1" applyAlignment="1">
      <alignment wrapText="1"/>
    </xf>
    <xf numFmtId="0" fontId="0" fillId="6" borderId="0" xfId="0" applyFill="1" applyAlignment="1">
      <alignment horizontal="center"/>
    </xf>
    <xf numFmtId="0" fontId="0" fillId="6" borderId="0" xfId="0" applyFill="1" applyAlignment="1">
      <alignment horizontal="justify" vertical="center" wrapText="1"/>
    </xf>
    <xf numFmtId="0" fontId="62" fillId="6" borderId="0" xfId="0" applyFont="1" applyFill="1" applyAlignment="1">
      <alignment horizontal="left"/>
    </xf>
    <xf numFmtId="0" fontId="12" fillId="6" borderId="0" xfId="0" applyFont="1" applyFill="1" applyAlignment="1">
      <alignment horizontal="center"/>
    </xf>
    <xf numFmtId="0" fontId="33" fillId="6" borderId="0" xfId="0" applyFont="1" applyFill="1"/>
    <xf numFmtId="0" fontId="63" fillId="6" borderId="0" xfId="0" applyFont="1" applyFill="1"/>
    <xf numFmtId="0" fontId="20" fillId="6" borderId="0" xfId="0" applyFont="1" applyFill="1"/>
    <xf numFmtId="0" fontId="33" fillId="6" borderId="0" xfId="0" applyFont="1" applyFill="1" applyAlignment="1">
      <alignment horizontal="center" vertical="center"/>
    </xf>
    <xf numFmtId="0" fontId="33" fillId="6" borderId="0" xfId="0" applyFont="1" applyFill="1" applyAlignment="1">
      <alignment vertical="center"/>
    </xf>
    <xf numFmtId="0" fontId="33" fillId="6" borderId="0" xfId="0" applyFont="1" applyFill="1" applyAlignment="1">
      <alignment vertical="center" wrapText="1"/>
    </xf>
    <xf numFmtId="0" fontId="64" fillId="6" borderId="0" xfId="0" applyFont="1" applyFill="1" applyAlignment="1">
      <alignment horizontal="center" vertical="center" wrapText="1"/>
    </xf>
    <xf numFmtId="0" fontId="0" fillId="6" borderId="0" xfId="0" applyFill="1" applyAlignment="1">
      <alignment horizontal="right"/>
    </xf>
    <xf numFmtId="0" fontId="12" fillId="6" borderId="0" xfId="0" applyFont="1" applyFill="1" applyAlignment="1">
      <alignment horizontal="center"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65" fillId="6" borderId="0" xfId="0" applyFont="1" applyFill="1" applyAlignment="1">
      <alignment vertical="center"/>
    </xf>
    <xf numFmtId="49" fontId="34" fillId="6" borderId="0" xfId="0" applyNumberFormat="1" applyFont="1" applyFill="1" applyAlignment="1">
      <alignment vertical="center" wrapText="1"/>
    </xf>
    <xf numFmtId="0" fontId="7" fillId="0" borderId="0" xfId="0" applyFont="1" applyAlignment="1">
      <alignment vertical="center" wrapText="1"/>
    </xf>
    <xf numFmtId="0" fontId="67" fillId="0" borderId="0" xfId="0" applyFont="1"/>
    <xf numFmtId="0" fontId="20" fillId="0" borderId="0" xfId="0" applyFont="1" applyAlignment="1">
      <alignment vertical="center"/>
    </xf>
    <xf numFmtId="0" fontId="67" fillId="0" borderId="0" xfId="0" applyFont="1" applyAlignment="1">
      <alignment vertical="center"/>
    </xf>
    <xf numFmtId="0" fontId="157" fillId="6" borderId="0" xfId="0" applyFont="1" applyFill="1"/>
    <xf numFmtId="0" fontId="157" fillId="0" borderId="0" xfId="0" applyFont="1"/>
    <xf numFmtId="0" fontId="35" fillId="6" borderId="0" xfId="0" applyFont="1" applyFill="1" applyAlignment="1">
      <alignment vertical="center"/>
    </xf>
    <xf numFmtId="0" fontId="12" fillId="0" borderId="9" xfId="0" applyFont="1" applyBorder="1" applyAlignment="1">
      <alignment vertical="center" wrapText="1"/>
    </xf>
    <xf numFmtId="3"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0" fontId="17" fillId="6" borderId="0" xfId="0" applyFont="1" applyFill="1" applyAlignment="1">
      <alignment vertical="center" wrapText="1"/>
    </xf>
    <xf numFmtId="3" fontId="11" fillId="0" borderId="6" xfId="0" applyNumberFormat="1" applyFont="1" applyBorder="1" applyAlignment="1">
      <alignment vertical="center"/>
    </xf>
    <xf numFmtId="0" fontId="0" fillId="6" borderId="0" xfId="0" applyFill="1" applyAlignment="1">
      <alignment vertical="center"/>
    </xf>
    <xf numFmtId="49" fontId="12" fillId="6" borderId="3" xfId="0" applyNumberFormat="1" applyFont="1" applyFill="1" applyBorder="1" applyAlignment="1">
      <alignment horizontal="center" vertical="center" wrapText="1"/>
    </xf>
    <xf numFmtId="49" fontId="12" fillId="6" borderId="0" xfId="0" applyNumberFormat="1" applyFont="1" applyFill="1" applyAlignment="1">
      <alignment horizontal="left" vertical="center" wrapText="1" indent="1"/>
    </xf>
    <xf numFmtId="0" fontId="21" fillId="0" borderId="0" xfId="0" applyFont="1" applyAlignment="1">
      <alignment horizontal="left" vertical="center" wrapText="1" indent="1"/>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0" xfId="0" applyFont="1" applyAlignment="1">
      <alignment vertical="center"/>
    </xf>
    <xf numFmtId="202" fontId="12" fillId="71" borderId="54" xfId="2892" applyNumberFormat="1" applyFont="1" applyFill="1" applyBorder="1" applyAlignment="1">
      <alignment horizontal="right" vertical="center"/>
    </xf>
    <xf numFmtId="202" fontId="12" fillId="71" borderId="0" xfId="2892" applyNumberFormat="1" applyFont="1" applyFill="1" applyBorder="1" applyAlignment="1">
      <alignment horizontal="right" vertical="center"/>
    </xf>
    <xf numFmtId="0" fontId="12" fillId="0" borderId="9" xfId="0" applyFont="1" applyBorder="1" applyAlignment="1">
      <alignment horizontal="left" vertical="center" wrapText="1" indent="2"/>
    </xf>
    <xf numFmtId="0" fontId="12" fillId="0" borderId="6" xfId="0" applyFont="1" applyBorder="1" applyAlignment="1">
      <alignment vertical="center"/>
    </xf>
    <xf numFmtId="186" fontId="12" fillId="6" borderId="53" xfId="0" applyNumberFormat="1" applyFont="1" applyFill="1" applyBorder="1" applyAlignment="1">
      <alignment horizontal="right" vertical="center" wrapText="1"/>
    </xf>
    <xf numFmtId="0" fontId="59" fillId="6" borderId="0" xfId="0" applyFont="1" applyFill="1"/>
    <xf numFmtId="0" fontId="0" fillId="6" borderId="55" xfId="0" applyFill="1" applyBorder="1" applyAlignment="1">
      <alignment horizontal="center" vertical="center" wrapText="1"/>
    </xf>
    <xf numFmtId="0" fontId="21" fillId="6" borderId="55" xfId="0" applyFont="1" applyFill="1" applyBorder="1" applyAlignment="1">
      <alignment vertical="center" wrapText="1"/>
    </xf>
    <xf numFmtId="3" fontId="21" fillId="6" borderId="53" xfId="0" applyNumberFormat="1" applyFont="1" applyFill="1" applyBorder="1" applyAlignment="1">
      <alignment horizontal="right" wrapText="1"/>
    </xf>
    <xf numFmtId="186" fontId="12" fillId="6" borderId="53" xfId="0" applyNumberFormat="1" applyFont="1" applyFill="1" applyBorder="1" applyAlignment="1">
      <alignment horizontal="right" wrapText="1"/>
    </xf>
    <xf numFmtId="0" fontId="0" fillId="6" borderId="53" xfId="0" applyFill="1" applyBorder="1" applyAlignment="1">
      <alignment horizontal="center" vertical="center" wrapText="1"/>
    </xf>
    <xf numFmtId="0" fontId="21" fillId="6" borderId="53" xfId="0" applyFont="1" applyFill="1" applyBorder="1" applyAlignment="1">
      <alignment vertical="center" wrapText="1"/>
    </xf>
    <xf numFmtId="3" fontId="12" fillId="6" borderId="53" xfId="0" applyNumberFormat="1" applyFont="1" applyFill="1" applyBorder="1" applyAlignment="1">
      <alignment horizontal="right" wrapText="1"/>
    </xf>
    <xf numFmtId="0" fontId="21" fillId="6" borderId="53" xfId="0" applyFont="1" applyFill="1" applyBorder="1" applyAlignment="1">
      <alignment horizontal="left" vertical="center" wrapText="1"/>
    </xf>
    <xf numFmtId="0" fontId="21" fillId="6" borderId="53" xfId="0" applyFont="1" applyFill="1" applyBorder="1" applyAlignment="1">
      <alignment horizontal="center" vertical="center"/>
    </xf>
    <xf numFmtId="0" fontId="0" fillId="6" borderId="55" xfId="0" applyFill="1" applyBorder="1" applyAlignment="1">
      <alignment horizontal="center" vertical="center"/>
    </xf>
    <xf numFmtId="0" fontId="0" fillId="6" borderId="55" xfId="0" applyFill="1" applyBorder="1"/>
    <xf numFmtId="186" fontId="0" fillId="6" borderId="53" xfId="0" applyNumberFormat="1" applyFill="1" applyBorder="1" applyAlignment="1">
      <alignment vertical="center"/>
    </xf>
    <xf numFmtId="0" fontId="0" fillId="6" borderId="53" xfId="0" applyFill="1" applyBorder="1" applyAlignment="1">
      <alignment horizontal="center" vertical="center"/>
    </xf>
    <xf numFmtId="0" fontId="0" fillId="6" borderId="53" xfId="0" applyFill="1" applyBorder="1"/>
    <xf numFmtId="0" fontId="0" fillId="6" borderId="53" xfId="0" applyFill="1" applyBorder="1" applyAlignment="1">
      <alignment horizontal="left" indent="1"/>
    </xf>
    <xf numFmtId="0" fontId="0" fillId="74" borderId="53" xfId="0" applyFill="1" applyBorder="1" applyAlignment="1">
      <alignment vertical="center"/>
    </xf>
    <xf numFmtId="0" fontId="0" fillId="0" borderId="53" xfId="0" applyBorder="1" applyAlignment="1">
      <alignment horizontal="center" vertical="center"/>
    </xf>
    <xf numFmtId="0" fontId="0" fillId="0" borderId="53" xfId="0" applyBorder="1" applyAlignment="1">
      <alignment horizontal="left" indent="2"/>
    </xf>
    <xf numFmtId="186" fontId="0" fillId="0" borderId="53" xfId="0" applyNumberFormat="1" applyBorder="1" applyAlignment="1">
      <alignment vertical="center"/>
    </xf>
    <xf numFmtId="202" fontId="12" fillId="0" borderId="0" xfId="2892" applyNumberFormat="1" applyFont="1" applyAlignment="1">
      <alignment vertical="center" wrapText="1"/>
    </xf>
    <xf numFmtId="202" fontId="12" fillId="74" borderId="53" xfId="2892" applyNumberFormat="1" applyFont="1" applyFill="1" applyBorder="1" applyAlignment="1">
      <alignment horizontal="right" vertical="center"/>
    </xf>
    <xf numFmtId="0" fontId="0" fillId="0" borderId="6" xfId="0" applyBorder="1" applyAlignment="1">
      <alignment horizontal="center" vertical="center" wrapText="1"/>
    </xf>
    <xf numFmtId="0" fontId="0" fillId="6" borderId="6" xfId="0" applyFill="1" applyBorder="1" applyAlignment="1">
      <alignment horizontal="left" indent="1"/>
    </xf>
    <xf numFmtId="0" fontId="21" fillId="6" borderId="0" xfId="0" applyFont="1" applyFill="1" applyAlignment="1">
      <alignment wrapText="1"/>
    </xf>
    <xf numFmtId="0" fontId="12" fillId="6" borderId="0" xfId="0" applyFont="1" applyFill="1" applyAlignment="1">
      <alignment wrapText="1"/>
    </xf>
    <xf numFmtId="0" fontId="0" fillId="6" borderId="0" xfId="0" applyFill="1" applyAlignment="1">
      <alignment horizontal="left" vertical="top" wrapText="1"/>
    </xf>
    <xf numFmtId="0" fontId="0" fillId="6" borderId="6" xfId="0" applyFill="1" applyBorder="1" applyAlignment="1">
      <alignment horizontal="center"/>
    </xf>
    <xf numFmtId="3" fontId="12" fillId="76" borderId="1" xfId="7" applyFont="1" applyFill="1" applyAlignment="1">
      <alignment horizontal="center" vertical="center" wrapText="1"/>
      <protection locked="0"/>
    </xf>
    <xf numFmtId="0" fontId="59" fillId="75" borderId="9" xfId="80" applyFont="1" applyFill="1" applyBorder="1" applyAlignment="1">
      <alignment horizontal="center"/>
    </xf>
    <xf numFmtId="0" fontId="22" fillId="76" borderId="6" xfId="10" applyFont="1" applyFill="1" applyBorder="1" applyAlignment="1">
      <alignment vertical="center" wrapText="1"/>
    </xf>
    <xf numFmtId="0" fontId="17" fillId="76" borderId="6" xfId="0" applyFont="1" applyFill="1" applyBorder="1" applyAlignment="1">
      <alignment vertical="center"/>
    </xf>
    <xf numFmtId="49" fontId="59" fillId="75" borderId="7" xfId="0" applyNumberFormat="1" applyFont="1" applyFill="1" applyBorder="1" applyAlignment="1">
      <alignment horizontal="center" vertical="center" wrapText="1"/>
    </xf>
    <xf numFmtId="49" fontId="17" fillId="76" borderId="10" xfId="0" applyNumberFormat="1" applyFont="1" applyFill="1" applyBorder="1" applyAlignment="1">
      <alignment vertical="center" wrapText="1"/>
    </xf>
    <xf numFmtId="0" fontId="59" fillId="75" borderId="0" xfId="0" applyFont="1" applyFill="1" applyAlignment="1">
      <alignment vertical="center"/>
    </xf>
    <xf numFmtId="0" fontId="59" fillId="75" borderId="4" xfId="0" applyFont="1" applyFill="1" applyBorder="1" applyAlignment="1">
      <alignment horizontal="center" vertical="center"/>
    </xf>
    <xf numFmtId="0" fontId="59" fillId="75" borderId="6" xfId="0" applyFont="1" applyFill="1" applyBorder="1" applyAlignment="1">
      <alignment vertical="center"/>
    </xf>
    <xf numFmtId="202" fontId="12" fillId="76" borderId="6" xfId="2892" applyNumberFormat="1" applyFont="1" applyFill="1" applyBorder="1" applyAlignment="1">
      <alignment vertical="center" wrapText="1"/>
    </xf>
    <xf numFmtId="202" fontId="17" fillId="76" borderId="6" xfId="2892" applyNumberFormat="1" applyFont="1" applyFill="1" applyBorder="1" applyAlignment="1">
      <alignment vertical="center" wrapText="1"/>
    </xf>
    <xf numFmtId="204" fontId="17" fillId="76" borderId="53" xfId="0" applyNumberFormat="1" applyFont="1" applyFill="1" applyBorder="1" applyAlignment="1">
      <alignment horizontal="center" vertical="center" wrapText="1"/>
    </xf>
    <xf numFmtId="186" fontId="17" fillId="76" borderId="53" xfId="0" applyNumberFormat="1" applyFont="1" applyFill="1" applyBorder="1" applyAlignment="1">
      <alignment horizontal="right" vertical="center" wrapText="1"/>
    </xf>
    <xf numFmtId="0" fontId="59" fillId="75" borderId="55" xfId="0" applyFont="1" applyFill="1" applyBorder="1" applyAlignment="1">
      <alignment horizontal="center" vertical="center"/>
    </xf>
    <xf numFmtId="0" fontId="59" fillId="75" borderId="53" xfId="0" applyFont="1" applyFill="1" applyBorder="1" applyAlignment="1">
      <alignment horizontal="center" vertical="center" wrapText="1"/>
    </xf>
    <xf numFmtId="0" fontId="22" fillId="76" borderId="53" xfId="0" applyFont="1" applyFill="1" applyBorder="1" applyAlignment="1">
      <alignment horizontal="left" vertical="center" wrapText="1"/>
    </xf>
    <xf numFmtId="0" fontId="59" fillId="75" borderId="57" xfId="0" applyFont="1" applyFill="1" applyBorder="1"/>
    <xf numFmtId="0" fontId="59" fillId="75" borderId="59" xfId="0" applyFont="1" applyFill="1" applyBorder="1"/>
    <xf numFmtId="0" fontId="59" fillId="75" borderId="54" xfId="0" applyFont="1" applyFill="1" applyBorder="1"/>
    <xf numFmtId="0" fontId="59" fillId="75" borderId="55" xfId="0" applyFont="1" applyFill="1" applyBorder="1" applyAlignment="1">
      <alignment horizontal="center" vertical="center" wrapText="1"/>
    </xf>
    <xf numFmtId="0" fontId="11" fillId="76" borderId="53" xfId="0" applyFont="1" applyFill="1" applyBorder="1" applyAlignment="1">
      <alignment horizontal="center" vertical="center"/>
    </xf>
    <xf numFmtId="0" fontId="11" fillId="76" borderId="53" xfId="0" applyFont="1" applyFill="1" applyBorder="1"/>
    <xf numFmtId="186" fontId="11" fillId="76" borderId="53" xfId="0" applyNumberFormat="1" applyFont="1" applyFill="1" applyBorder="1" applyAlignment="1">
      <alignment horizontal="center" vertical="center"/>
    </xf>
    <xf numFmtId="9" fontId="163" fillId="75" borderId="9" xfId="82" applyNumberFormat="1" applyFont="1" applyFill="1" applyBorder="1" applyAlignment="1">
      <alignment horizontal="center" vertical="center" wrapText="1"/>
    </xf>
    <xf numFmtId="202" fontId="17" fillId="77" borderId="53" xfId="2892" applyNumberFormat="1" applyFont="1" applyFill="1" applyBorder="1" applyAlignment="1">
      <alignment horizontal="right" vertical="center"/>
    </xf>
    <xf numFmtId="9" fontId="59" fillId="75" borderId="9" xfId="0" applyNumberFormat="1" applyFont="1" applyFill="1" applyBorder="1" applyAlignment="1">
      <alignment horizontal="center" vertical="center" wrapText="1"/>
    </xf>
    <xf numFmtId="0" fontId="59" fillId="75" borderId="9" xfId="0" applyFont="1" applyFill="1" applyBorder="1" applyAlignment="1">
      <alignment horizontal="center" vertical="center" wrapText="1"/>
    </xf>
    <xf numFmtId="0" fontId="22" fillId="76" borderId="10" xfId="0" applyFont="1" applyFill="1" applyBorder="1" applyAlignment="1">
      <alignment horizontal="left" vertical="center" wrapText="1"/>
    </xf>
    <xf numFmtId="0" fontId="22" fillId="76" borderId="9" xfId="0" applyFont="1" applyFill="1" applyBorder="1" applyAlignment="1">
      <alignment horizontal="left" vertical="center" wrapText="1"/>
    </xf>
    <xf numFmtId="0" fontId="11" fillId="76" borderId="6" xfId="0" applyFont="1" applyFill="1" applyBorder="1" applyAlignment="1">
      <alignment vertical="center" wrapText="1"/>
    </xf>
    <xf numFmtId="0" fontId="166" fillId="75" borderId="3" xfId="0" applyFont="1" applyFill="1" applyBorder="1" applyAlignment="1">
      <alignment vertical="center" wrapText="1"/>
    </xf>
    <xf numFmtId="0" fontId="59" fillId="75" borderId="14" xfId="0" applyFont="1" applyFill="1" applyBorder="1" applyAlignment="1">
      <alignment vertical="center" wrapText="1"/>
    </xf>
    <xf numFmtId="0" fontId="166" fillId="75" borderId="14" xfId="0" applyFont="1" applyFill="1" applyBorder="1" applyAlignment="1">
      <alignment vertical="center" wrapText="1"/>
    </xf>
    <xf numFmtId="0" fontId="27" fillId="76" borderId="6" xfId="0" applyFont="1" applyFill="1" applyBorder="1" applyAlignment="1">
      <alignment horizontal="center"/>
    </xf>
    <xf numFmtId="0" fontId="158" fillId="75" borderId="14" xfId="0" applyFont="1" applyFill="1" applyBorder="1" applyAlignment="1">
      <alignment horizontal="center" vertical="center" wrapText="1"/>
    </xf>
    <xf numFmtId="0" fontId="158" fillId="75" borderId="6" xfId="0" applyFont="1" applyFill="1" applyBorder="1" applyAlignment="1">
      <alignment horizontal="center" vertical="center" wrapText="1"/>
    </xf>
    <xf numFmtId="0" fontId="158" fillId="75" borderId="0" xfId="0" applyFont="1" applyFill="1" applyAlignment="1">
      <alignment vertical="center" wrapText="1"/>
    </xf>
    <xf numFmtId="0" fontId="59" fillId="75" borderId="6" xfId="0" applyFont="1" applyFill="1" applyBorder="1"/>
    <xf numFmtId="202" fontId="0" fillId="6" borderId="6" xfId="2892" applyNumberFormat="1" applyFont="1" applyFill="1" applyBorder="1"/>
    <xf numFmtId="202" fontId="11" fillId="76" borderId="9" xfId="2892" applyNumberFormat="1" applyFont="1" applyFill="1" applyBorder="1" applyAlignment="1">
      <alignment horizontal="center" vertical="center" wrapText="1"/>
    </xf>
    <xf numFmtId="202" fontId="17" fillId="76" borderId="9" xfId="2892" applyNumberFormat="1" applyFont="1" applyFill="1" applyBorder="1" applyAlignment="1">
      <alignment horizontal="center" vertical="center" wrapText="1"/>
    </xf>
    <xf numFmtId="0" fontId="20" fillId="6" borderId="0" xfId="0" applyFont="1" applyFill="1" applyAlignment="1">
      <alignment horizontal="center" vertical="center"/>
    </xf>
    <xf numFmtId="0" fontId="0" fillId="6" borderId="0" xfId="0" applyFill="1" applyAlignment="1">
      <alignment horizontal="center" vertical="center"/>
    </xf>
    <xf numFmtId="0" fontId="12" fillId="0" borderId="0" xfId="0" applyFont="1" applyAlignment="1">
      <alignment horizontal="center" vertical="center"/>
    </xf>
    <xf numFmtId="0" fontId="21" fillId="0" borderId="0" xfId="0" applyFont="1" applyAlignment="1">
      <alignment horizontal="center" vertical="center"/>
    </xf>
    <xf numFmtId="0" fontId="18" fillId="0" borderId="0" xfId="10" applyFont="1" applyAlignment="1">
      <alignment horizontal="center" vertical="center"/>
    </xf>
    <xf numFmtId="0" fontId="12" fillId="0" borderId="0" xfId="10" applyFont="1" applyAlignment="1">
      <alignment horizontal="center" vertical="center"/>
    </xf>
    <xf numFmtId="0" fontId="31" fillId="0" borderId="0" xfId="10" applyAlignment="1">
      <alignment horizontal="center" vertical="center"/>
    </xf>
    <xf numFmtId="207" fontId="12" fillId="6" borderId="0" xfId="0" applyNumberFormat="1" applyFont="1" applyFill="1"/>
    <xf numFmtId="207" fontId="0" fillId="6" borderId="0" xfId="0" applyNumberFormat="1" applyFill="1"/>
    <xf numFmtId="207" fontId="0" fillId="0" borderId="0" xfId="0" applyNumberFormat="1"/>
    <xf numFmtId="207" fontId="12" fillId="0" borderId="0" xfId="0" applyNumberFormat="1" applyFont="1"/>
    <xf numFmtId="207" fontId="0" fillId="6" borderId="0" xfId="0" applyNumberFormat="1" applyFill="1" applyAlignment="1">
      <alignment wrapText="1"/>
    </xf>
    <xf numFmtId="207" fontId="18" fillId="0" borderId="0" xfId="10" applyNumberFormat="1" applyFont="1"/>
    <xf numFmtId="207" fontId="12" fillId="0" borderId="0" xfId="10" applyNumberFormat="1" applyFont="1"/>
    <xf numFmtId="207" fontId="31" fillId="0" borderId="0" xfId="10" applyNumberFormat="1"/>
    <xf numFmtId="0" fontId="34" fillId="0" borderId="0" xfId="0" applyFont="1" applyAlignment="1">
      <alignment vertical="center"/>
    </xf>
    <xf numFmtId="0" fontId="168" fillId="6" borderId="0" xfId="0" applyFont="1" applyFill="1" applyAlignment="1">
      <alignment horizontal="right"/>
    </xf>
    <xf numFmtId="0" fontId="168" fillId="6" borderId="0" xfId="0" applyFont="1" applyFill="1" applyAlignment="1">
      <alignment wrapText="1"/>
    </xf>
    <xf numFmtId="0" fontId="0" fillId="6" borderId="72" xfId="0" applyFill="1" applyBorder="1" applyAlignment="1">
      <alignment horizontal="left" indent="2"/>
    </xf>
    <xf numFmtId="0" fontId="0" fillId="6" borderId="71" xfId="0" applyFill="1" applyBorder="1" applyAlignment="1">
      <alignment horizontal="left" indent="2"/>
    </xf>
    <xf numFmtId="0" fontId="0" fillId="6" borderId="71" xfId="0" applyFill="1" applyBorder="1" applyAlignment="1">
      <alignment horizontal="right"/>
    </xf>
    <xf numFmtId="0" fontId="0" fillId="6" borderId="72" xfId="0" applyFill="1" applyBorder="1" applyAlignment="1">
      <alignment horizontal="right"/>
    </xf>
    <xf numFmtId="0" fontId="16" fillId="6" borderId="0" xfId="0" applyFont="1" applyFill="1" applyAlignment="1">
      <alignment wrapText="1"/>
    </xf>
    <xf numFmtId="49" fontId="12" fillId="6" borderId="73" xfId="3273" applyNumberFormat="1" applyFont="1" applyFill="1" applyBorder="1" applyAlignment="1">
      <alignment vertical="center"/>
    </xf>
    <xf numFmtId="202" fontId="0" fillId="0" borderId="0" xfId="0" applyNumberFormat="1"/>
    <xf numFmtId="186" fontId="0" fillId="0" borderId="9" xfId="0" applyNumberFormat="1" applyBorder="1" applyAlignment="1">
      <alignment horizontal="right" vertical="center"/>
    </xf>
    <xf numFmtId="0" fontId="0" fillId="6" borderId="0" xfId="0" applyFill="1" applyAlignment="1">
      <alignment horizontal="left"/>
    </xf>
    <xf numFmtId="0" fontId="34" fillId="6" borderId="0" xfId="0" applyFont="1" applyFill="1"/>
    <xf numFmtId="0" fontId="29" fillId="6" borderId="0" xfId="0" applyFont="1" applyFill="1" applyAlignment="1">
      <alignment horizontal="justify" vertical="center"/>
    </xf>
    <xf numFmtId="0" fontId="0" fillId="6" borderId="6" xfId="0" applyFill="1" applyBorder="1" applyAlignment="1">
      <alignment vertical="center"/>
    </xf>
    <xf numFmtId="0" fontId="165" fillId="6" borderId="6" xfId="3273" applyFont="1" applyFill="1" applyBorder="1" applyAlignment="1">
      <alignment horizontal="center" vertical="center"/>
    </xf>
    <xf numFmtId="0" fontId="173" fillId="6" borderId="0" xfId="0" applyFont="1" applyFill="1" applyAlignment="1">
      <alignment horizontal="left"/>
    </xf>
    <xf numFmtId="0" fontId="61" fillId="75" borderId="9" xfId="0" applyFont="1" applyFill="1" applyBorder="1" applyAlignment="1">
      <alignment horizontal="center"/>
    </xf>
    <xf numFmtId="0" fontId="172" fillId="6" borderId="0" xfId="0" applyFont="1" applyFill="1" applyAlignment="1">
      <alignment horizontal="center" vertical="center"/>
    </xf>
    <xf numFmtId="0" fontId="172" fillId="6" borderId="0" xfId="0" applyFont="1" applyFill="1"/>
    <xf numFmtId="0" fontId="20" fillId="6" borderId="0" xfId="0" applyFont="1" applyFill="1" applyAlignment="1">
      <alignment vertical="top" wrapText="1"/>
    </xf>
    <xf numFmtId="0" fontId="12" fillId="6" borderId="0" xfId="0" applyFont="1" applyFill="1" applyAlignment="1">
      <alignment vertical="top" wrapText="1"/>
    </xf>
    <xf numFmtId="0" fontId="12" fillId="0" borderId="0" xfId="0" applyFont="1" applyAlignment="1">
      <alignment horizontal="left" vertical="center"/>
    </xf>
    <xf numFmtId="203" fontId="0" fillId="0" borderId="0" xfId="0" applyNumberFormat="1" applyAlignment="1">
      <alignment horizontal="center" vertical="center" wrapText="1"/>
    </xf>
    <xf numFmtId="203" fontId="0" fillId="76" borderId="0" xfId="0" applyNumberFormat="1" applyFill="1" applyAlignment="1">
      <alignment horizontal="center" vertical="center" wrapText="1"/>
    </xf>
    <xf numFmtId="203" fontId="11" fillId="76" borderId="6" xfId="0" applyNumberFormat="1" applyFont="1" applyFill="1" applyBorder="1" applyAlignment="1">
      <alignment horizontal="center" vertical="center"/>
    </xf>
    <xf numFmtId="203" fontId="0" fillId="71" borderId="9" xfId="0" applyNumberFormat="1" applyFill="1" applyBorder="1"/>
    <xf numFmtId="202" fontId="22" fillId="76" borderId="0" xfId="2892" applyNumberFormat="1" applyFont="1" applyFill="1" applyBorder="1" applyAlignment="1">
      <alignment vertical="center" wrapText="1"/>
    </xf>
    <xf numFmtId="0" fontId="20" fillId="6" borderId="0" xfId="0" applyFont="1" applyFill="1" applyAlignment="1">
      <alignment vertical="top"/>
    </xf>
    <xf numFmtId="0" fontId="159" fillId="6" borderId="0" xfId="0" applyFont="1" applyFill="1"/>
    <xf numFmtId="0" fontId="156" fillId="6" borderId="0" xfId="0" applyFont="1" applyFill="1"/>
    <xf numFmtId="0" fontId="59" fillId="75" borderId="46" xfId="0" applyFont="1" applyFill="1" applyBorder="1" applyAlignment="1">
      <alignment horizontal="center"/>
    </xf>
    <xf numFmtId="0" fontId="59" fillId="75" borderId="47" xfId="0" applyFont="1" applyFill="1" applyBorder="1" applyAlignment="1">
      <alignment horizontal="center"/>
    </xf>
    <xf numFmtId="0" fontId="33" fillId="6" borderId="0" xfId="0" applyFont="1" applyFill="1" applyAlignment="1">
      <alignment horizontal="left" vertical="center"/>
    </xf>
    <xf numFmtId="0" fontId="16" fillId="6" borderId="0" xfId="0" applyFont="1" applyFill="1"/>
    <xf numFmtId="202" fontId="0" fillId="6" borderId="80" xfId="2892" applyNumberFormat="1" applyFont="1" applyFill="1" applyBorder="1" applyAlignment="1">
      <alignment horizontal="right" vertical="center"/>
    </xf>
    <xf numFmtId="0" fontId="12" fillId="0" borderId="80" xfId="3" applyFont="1" applyBorder="1" applyAlignment="1">
      <alignment horizontal="left" vertical="center" wrapText="1" indent="1"/>
    </xf>
    <xf numFmtId="205" fontId="12" fillId="0" borderId="80" xfId="2892" applyNumberFormat="1" applyFont="1" applyFill="1" applyBorder="1" applyAlignment="1" applyProtection="1">
      <alignment horizontal="center" vertical="center" wrapText="1"/>
      <protection locked="0"/>
    </xf>
    <xf numFmtId="205" fontId="0" fillId="6" borderId="80" xfId="2892" applyNumberFormat="1" applyFont="1" applyFill="1" applyBorder="1" applyAlignment="1">
      <alignment horizontal="right" vertical="center"/>
    </xf>
    <xf numFmtId="0" fontId="59" fillId="75" borderId="80" xfId="0" applyFont="1" applyFill="1" applyBorder="1" applyAlignment="1">
      <alignment horizontal="left" vertical="center"/>
    </xf>
    <xf numFmtId="0" fontId="59" fillId="75" borderId="80" xfId="0" applyFont="1" applyFill="1" applyBorder="1" applyAlignment="1">
      <alignment horizontal="center" vertical="center"/>
    </xf>
    <xf numFmtId="0" fontId="12" fillId="0" borderId="80" xfId="0" applyFont="1" applyBorder="1" applyAlignment="1">
      <alignment horizontal="center" vertical="center"/>
    </xf>
    <xf numFmtId="0" fontId="12" fillId="0" borderId="80" xfId="0" applyFont="1" applyBorder="1" applyAlignment="1">
      <alignment horizontal="left" vertical="center" wrapText="1" indent="1"/>
    </xf>
    <xf numFmtId="15" fontId="0" fillId="6" borderId="85" xfId="0" quotePrefix="1" applyNumberFormat="1" applyFill="1" applyBorder="1" applyAlignment="1">
      <alignment horizontal="right"/>
    </xf>
    <xf numFmtId="0" fontId="158" fillId="75" borderId="80" xfId="0" applyFont="1" applyFill="1" applyBorder="1" applyAlignment="1">
      <alignment horizontal="left"/>
    </xf>
    <xf numFmtId="0" fontId="0" fillId="6" borderId="80" xfId="0" applyFill="1" applyBorder="1" applyAlignment="1">
      <alignment horizontal="left" indent="2"/>
    </xf>
    <xf numFmtId="0" fontId="0" fillId="6" borderId="80" xfId="0" applyFill="1" applyBorder="1" applyAlignment="1">
      <alignment horizontal="right"/>
    </xf>
    <xf numFmtId="0" fontId="0" fillId="0" borderId="80" xfId="0" applyBorder="1"/>
    <xf numFmtId="0" fontId="0" fillId="6" borderId="80" xfId="0" applyFill="1" applyBorder="1" applyAlignment="1">
      <alignment horizontal="center"/>
    </xf>
    <xf numFmtId="0" fontId="0" fillId="6" borderId="80" xfId="0" applyFill="1" applyBorder="1" applyAlignment="1">
      <alignment vertical="center"/>
    </xf>
    <xf numFmtId="0" fontId="165" fillId="6" borderId="80" xfId="3273" applyFont="1" applyFill="1" applyBorder="1" applyAlignment="1">
      <alignment horizontal="center" vertical="center"/>
    </xf>
    <xf numFmtId="0" fontId="12" fillId="6" borderId="80" xfId="0" applyFont="1" applyFill="1" applyBorder="1" applyAlignment="1">
      <alignment vertical="center"/>
    </xf>
    <xf numFmtId="0" fontId="0" fillId="0" borderId="80" xfId="0" applyBorder="1" applyAlignment="1">
      <alignment wrapText="1"/>
    </xf>
    <xf numFmtId="0" fontId="12" fillId="0" borderId="80" xfId="0" applyFont="1" applyBorder="1" applyAlignment="1">
      <alignment vertical="center"/>
    </xf>
    <xf numFmtId="0" fontId="0" fillId="6" borderId="80" xfId="0" applyFill="1" applyBorder="1"/>
    <xf numFmtId="0" fontId="165" fillId="0" borderId="80" xfId="3273" applyFont="1" applyFill="1" applyBorder="1" applyAlignment="1">
      <alignment horizontal="center"/>
    </xf>
    <xf numFmtId="0" fontId="165" fillId="6" borderId="80" xfId="3273" quotePrefix="1" applyFont="1" applyFill="1" applyBorder="1" applyAlignment="1">
      <alignment horizontal="center" vertical="center"/>
    </xf>
    <xf numFmtId="0" fontId="59" fillId="75" borderId="80" xfId="0" applyFont="1" applyFill="1" applyBorder="1" applyAlignment="1">
      <alignment horizontal="center" vertical="center" wrapText="1"/>
    </xf>
    <xf numFmtId="49" fontId="59" fillId="75" borderId="80" xfId="0" applyNumberFormat="1" applyFont="1" applyFill="1" applyBorder="1" applyAlignment="1">
      <alignment horizontal="center" vertical="center" wrapText="1"/>
    </xf>
    <xf numFmtId="0" fontId="22" fillId="76" borderId="80" xfId="0" applyFont="1" applyFill="1" applyBorder="1" applyAlignment="1">
      <alignment horizontal="center" vertical="center" wrapText="1"/>
    </xf>
    <xf numFmtId="0" fontId="17" fillId="76" borderId="80" xfId="0" applyFont="1" applyFill="1" applyBorder="1" applyAlignment="1">
      <alignment vertical="center" wrapText="1"/>
    </xf>
    <xf numFmtId="202" fontId="17" fillId="76" borderId="80" xfId="2892" applyNumberFormat="1" applyFont="1" applyFill="1" applyBorder="1" applyAlignment="1" applyProtection="1">
      <alignment horizontal="center" vertical="center" wrapText="1"/>
      <protection locked="0"/>
    </xf>
    <xf numFmtId="202" fontId="17" fillId="76" borderId="80" xfId="2892" applyNumberFormat="1" applyFont="1" applyFill="1" applyBorder="1" applyAlignment="1">
      <alignment vertical="center" wrapText="1"/>
    </xf>
    <xf numFmtId="0" fontId="21" fillId="0" borderId="80" xfId="0" applyFont="1" applyBorder="1" applyAlignment="1">
      <alignment horizontal="center" vertical="center" wrapText="1"/>
    </xf>
    <xf numFmtId="202" fontId="12" fillId="0" borderId="80" xfId="2892" applyNumberFormat="1" applyFont="1" applyBorder="1" applyAlignment="1">
      <alignment horizontal="left" vertical="center" wrapText="1" indent="1"/>
    </xf>
    <xf numFmtId="202" fontId="12" fillId="0" borderId="80" xfId="2892" applyNumberFormat="1" applyFont="1" applyFill="1" applyBorder="1" applyAlignment="1" applyProtection="1">
      <alignment horizontal="center" vertical="center" wrapText="1"/>
      <protection locked="0"/>
    </xf>
    <xf numFmtId="0" fontId="155" fillId="0" borderId="80" xfId="0" applyFont="1" applyBorder="1" applyAlignment="1">
      <alignment horizontal="left" vertical="center" wrapText="1" indent="1"/>
    </xf>
    <xf numFmtId="0" fontId="12" fillId="0" borderId="80" xfId="0" applyFont="1" applyBorder="1" applyAlignment="1">
      <alignment horizontal="center" vertical="center" wrapText="1"/>
    </xf>
    <xf numFmtId="49" fontId="158" fillId="75" borderId="80" xfId="0" applyNumberFormat="1" applyFont="1" applyFill="1" applyBorder="1" applyAlignment="1">
      <alignment horizontal="center"/>
    </xf>
    <xf numFmtId="0" fontId="21" fillId="0" borderId="80" xfId="0" applyFont="1" applyBorder="1" applyAlignment="1">
      <alignment vertical="center" wrapText="1"/>
    </xf>
    <xf numFmtId="202" fontId="21" fillId="0" borderId="80" xfId="2892" applyNumberFormat="1" applyFont="1" applyBorder="1" applyAlignment="1">
      <alignment horizontal="center" vertical="center" wrapText="1"/>
    </xf>
    <xf numFmtId="3" fontId="0" fillId="0" borderId="80" xfId="0" applyNumberFormat="1" applyBorder="1" applyAlignment="1">
      <alignment horizontal="right"/>
    </xf>
    <xf numFmtId="3" fontId="21" fillId="0" borderId="80" xfId="2892" applyNumberFormat="1" applyFont="1" applyBorder="1" applyAlignment="1">
      <alignment horizontal="right" vertical="center" wrapText="1"/>
    </xf>
    <xf numFmtId="205" fontId="21" fillId="0" borderId="80" xfId="2892" applyNumberFormat="1" applyFont="1" applyBorder="1" applyAlignment="1">
      <alignment horizontal="center" vertical="center" wrapText="1"/>
    </xf>
    <xf numFmtId="0" fontId="21" fillId="6" borderId="80" xfId="0" applyFont="1" applyFill="1" applyBorder="1" applyAlignment="1">
      <alignment horizontal="center" vertical="center" wrapText="1"/>
    </xf>
    <xf numFmtId="0" fontId="12" fillId="6" borderId="80" xfId="0" applyFont="1" applyFill="1" applyBorder="1" applyAlignment="1">
      <alignment vertical="center" wrapText="1"/>
    </xf>
    <xf numFmtId="206" fontId="21" fillId="0" borderId="80" xfId="0" applyNumberFormat="1" applyFont="1" applyBorder="1" applyAlignment="1">
      <alignment horizontal="right" vertical="center" wrapText="1"/>
    </xf>
    <xf numFmtId="0" fontId="12" fillId="0" borderId="80" xfId="0" applyFont="1" applyBorder="1" applyAlignment="1">
      <alignment vertical="center" wrapText="1"/>
    </xf>
    <xf numFmtId="205" fontId="12" fillId="0" borderId="80" xfId="2892" applyNumberFormat="1" applyFont="1" applyBorder="1" applyAlignment="1">
      <alignment horizontal="center" vertical="center" wrapText="1"/>
    </xf>
    <xf numFmtId="0" fontId="12" fillId="0" borderId="80" xfId="0" applyFont="1" applyBorder="1" applyAlignment="1">
      <alignment horizontal="justify" vertical="center" wrapText="1"/>
    </xf>
    <xf numFmtId="202" fontId="12" fillId="0" borderId="80" xfId="2892" applyNumberFormat="1" applyFont="1" applyBorder="1" applyAlignment="1">
      <alignment horizontal="center" vertical="center" wrapText="1"/>
    </xf>
    <xf numFmtId="3" fontId="12" fillId="0" borderId="80" xfId="2892" applyNumberFormat="1" applyFont="1" applyBorder="1" applyAlignment="1">
      <alignment horizontal="right" vertical="center" wrapText="1"/>
    </xf>
    <xf numFmtId="207" fontId="12" fillId="0" borderId="80" xfId="2892" applyNumberFormat="1" applyFont="1" applyBorder="1" applyAlignment="1">
      <alignment horizontal="right" vertical="center" wrapText="1"/>
    </xf>
    <xf numFmtId="0" fontId="12" fillId="6" borderId="80" xfId="0" applyFont="1" applyFill="1" applyBorder="1" applyAlignment="1">
      <alignment horizontal="center" vertical="center" wrapText="1"/>
    </xf>
    <xf numFmtId="0" fontId="12" fillId="6" borderId="81" xfId="0" applyFont="1" applyFill="1" applyBorder="1" applyAlignment="1">
      <alignment vertical="center" wrapText="1"/>
    </xf>
    <xf numFmtId="206" fontId="0" fillId="0" borderId="80" xfId="2893" applyNumberFormat="1" applyFont="1" applyBorder="1" applyAlignment="1">
      <alignment horizontal="right"/>
    </xf>
    <xf numFmtId="0" fontId="21" fillId="0" borderId="80" xfId="0" applyFont="1" applyBorder="1" applyAlignment="1">
      <alignment horizontal="justify" vertical="center" wrapText="1"/>
    </xf>
    <xf numFmtId="206" fontId="12" fillId="0" borderId="80" xfId="2893" applyNumberFormat="1" applyFont="1" applyBorder="1" applyAlignment="1">
      <alignment horizontal="right"/>
    </xf>
    <xf numFmtId="0" fontId="0" fillId="6" borderId="80" xfId="0" applyFill="1" applyBorder="1" applyAlignment="1">
      <alignment horizontal="center" vertical="center"/>
    </xf>
    <xf numFmtId="0" fontId="59" fillId="75" borderId="80" xfId="0" applyFont="1" applyFill="1" applyBorder="1" applyAlignment="1">
      <alignment vertical="center" wrapText="1"/>
    </xf>
    <xf numFmtId="0" fontId="158" fillId="75" borderId="80" xfId="0" applyFont="1" applyFill="1" applyBorder="1" applyAlignment="1">
      <alignment horizontal="center" vertical="center" wrapText="1"/>
    </xf>
    <xf numFmtId="0" fontId="156" fillId="0" borderId="80" xfId="0" applyFont="1" applyBorder="1" applyAlignment="1">
      <alignment horizontal="left" vertical="center" wrapText="1"/>
    </xf>
    <xf numFmtId="186" fontId="11" fillId="71" borderId="80" xfId="0" applyNumberFormat="1" applyFont="1" applyFill="1" applyBorder="1" applyAlignment="1">
      <alignment vertical="center"/>
    </xf>
    <xf numFmtId="186" fontId="0" fillId="71" borderId="80" xfId="0" applyNumberFormat="1" applyFill="1" applyBorder="1"/>
    <xf numFmtId="0" fontId="17" fillId="0" borderId="80" xfId="0" applyFont="1" applyBorder="1" applyAlignment="1">
      <alignment horizontal="center" vertical="center"/>
    </xf>
    <xf numFmtId="0" fontId="12" fillId="0" borderId="80" xfId="0" applyFont="1" applyBorder="1"/>
    <xf numFmtId="0" fontId="17" fillId="0" borderId="80" xfId="0" applyFont="1" applyBorder="1" applyAlignment="1">
      <alignment horizontal="center" vertical="center" wrapText="1"/>
    </xf>
    <xf numFmtId="0" fontId="17" fillId="0" borderId="80" xfId="0" applyFont="1" applyBorder="1" applyAlignment="1">
      <alignment horizontal="justify" vertical="center" wrapText="1"/>
    </xf>
    <xf numFmtId="202" fontId="17" fillId="0" borderId="80" xfId="2892" applyNumberFormat="1" applyFont="1" applyBorder="1" applyAlignment="1">
      <alignment horizontal="left" vertical="center" wrapText="1" indent="1"/>
    </xf>
    <xf numFmtId="0" fontId="17" fillId="0" borderId="80" xfId="0" applyFont="1" applyBorder="1"/>
    <xf numFmtId="0" fontId="17" fillId="0" borderId="80" xfId="0" applyFont="1" applyBorder="1" applyAlignment="1">
      <alignment horizontal="center"/>
    </xf>
    <xf numFmtId="0" fontId="28" fillId="0" borderId="80" xfId="0" applyFont="1" applyBorder="1" applyAlignment="1">
      <alignment horizontal="left" vertical="center"/>
    </xf>
    <xf numFmtId="0" fontId="30" fillId="0" borderId="80" xfId="0" applyFont="1" applyBorder="1" applyAlignment="1">
      <alignment vertical="center"/>
    </xf>
    <xf numFmtId="0" fontId="30" fillId="0" borderId="80" xfId="0" applyFont="1" applyBorder="1" applyAlignment="1">
      <alignment vertical="center" wrapText="1"/>
    </xf>
    <xf numFmtId="0" fontId="17" fillId="0" borderId="80" xfId="0" applyFont="1" applyBorder="1" applyAlignment="1">
      <alignment vertical="center" wrapText="1"/>
    </xf>
    <xf numFmtId="0" fontId="25" fillId="0" borderId="80" xfId="0" applyFont="1" applyBorder="1" applyAlignment="1">
      <alignment horizontal="center" wrapText="1"/>
    </xf>
    <xf numFmtId="205" fontId="12" fillId="0" borderId="80" xfId="2892" applyNumberFormat="1" applyFont="1" applyBorder="1" applyAlignment="1">
      <alignment horizontal="left" vertical="center" wrapText="1" indent="1"/>
    </xf>
    <xf numFmtId="0" fontId="12" fillId="0" borderId="80" xfId="0" applyFont="1" applyBorder="1" applyAlignment="1">
      <alignment horizontal="left" vertical="center" wrapText="1"/>
    </xf>
    <xf numFmtId="0" fontId="12" fillId="6" borderId="80" xfId="0" applyFont="1" applyFill="1" applyBorder="1" applyAlignment="1">
      <alignment horizontal="left" vertical="center" wrapText="1"/>
    </xf>
    <xf numFmtId="0" fontId="17" fillId="0" borderId="80" xfId="0" applyFont="1" applyBorder="1" applyAlignment="1">
      <alignment horizontal="left" vertical="center" wrapText="1"/>
    </xf>
    <xf numFmtId="205" fontId="17" fillId="0" borderId="80" xfId="2892" applyNumberFormat="1" applyFont="1" applyBorder="1" applyAlignment="1">
      <alignment horizontal="left" vertical="center" wrapText="1" indent="1"/>
    </xf>
    <xf numFmtId="205" fontId="12" fillId="0" borderId="80" xfId="2892" applyNumberFormat="1" applyFont="1" applyBorder="1" applyAlignment="1">
      <alignment horizontal="right" wrapText="1"/>
    </xf>
    <xf numFmtId="205" fontId="12" fillId="0" borderId="80" xfId="2892" applyNumberFormat="1" applyFont="1" applyBorder="1" applyAlignment="1">
      <alignment horizontal="justify" vertical="center" wrapText="1"/>
    </xf>
    <xf numFmtId="0" fontId="0" fillId="6" borderId="80" xfId="0" applyFill="1" applyBorder="1" applyAlignment="1">
      <alignment horizontal="right" vertical="center"/>
    </xf>
    <xf numFmtId="0" fontId="11" fillId="76" borderId="80" xfId="0" applyFont="1" applyFill="1" applyBorder="1"/>
    <xf numFmtId="186" fontId="11" fillId="77" borderId="80" xfId="0" applyNumberFormat="1" applyFont="1" applyFill="1" applyBorder="1" applyAlignment="1">
      <alignment vertical="center"/>
    </xf>
    <xf numFmtId="202" fontId="0" fillId="6" borderId="80" xfId="2892" applyNumberFormat="1" applyFont="1" applyFill="1" applyBorder="1" applyAlignment="1">
      <alignment vertical="center"/>
    </xf>
    <xf numFmtId="202" fontId="11" fillId="77" borderId="80" xfId="2892" applyNumberFormat="1" applyFont="1" applyFill="1" applyBorder="1" applyAlignment="1">
      <alignment vertical="center"/>
    </xf>
    <xf numFmtId="0" fontId="0" fillId="6" borderId="80" xfId="0" applyFill="1" applyBorder="1" applyAlignment="1">
      <alignment horizontal="left" indent="1"/>
    </xf>
    <xf numFmtId="202" fontId="0" fillId="6" borderId="80" xfId="2892" applyNumberFormat="1" applyFont="1" applyFill="1" applyBorder="1"/>
    <xf numFmtId="0" fontId="0" fillId="6" borderId="80" xfId="0" applyFill="1" applyBorder="1" applyAlignment="1">
      <alignment horizontal="left"/>
    </xf>
    <xf numFmtId="0" fontId="0" fillId="6" borderId="80" xfId="0" applyFill="1" applyBorder="1" applyAlignment="1">
      <alignment horizontal="center" vertical="center" wrapText="1"/>
    </xf>
    <xf numFmtId="0" fontId="17" fillId="76" borderId="80" xfId="3" applyFont="1" applyFill="1" applyBorder="1" applyAlignment="1">
      <alignment horizontal="left" vertical="center" wrapText="1"/>
    </xf>
    <xf numFmtId="0" fontId="0" fillId="76" borderId="80" xfId="0" applyFill="1" applyBorder="1" applyAlignment="1">
      <alignment wrapText="1"/>
    </xf>
    <xf numFmtId="0" fontId="12" fillId="2" borderId="80" xfId="3" applyFont="1" applyFill="1" applyBorder="1" applyAlignment="1">
      <alignment horizontal="left" vertical="center" wrapText="1"/>
    </xf>
    <xf numFmtId="207" fontId="12" fillId="0" borderId="80" xfId="2893" applyNumberFormat="1" applyFont="1" applyFill="1" applyBorder="1" applyAlignment="1" applyProtection="1">
      <alignment horizontal="center" vertical="center" wrapText="1"/>
      <protection locked="0"/>
    </xf>
    <xf numFmtId="205" fontId="17" fillId="76" borderId="80" xfId="2892" applyNumberFormat="1" applyFont="1" applyFill="1" applyBorder="1" applyAlignment="1" applyProtection="1">
      <alignment horizontal="center" vertical="center" wrapText="1"/>
      <protection locked="0"/>
    </xf>
    <xf numFmtId="0" fontId="0" fillId="0" borderId="80" xfId="0" quotePrefix="1" applyBorder="1" applyAlignment="1">
      <alignment horizontal="center" vertical="center"/>
    </xf>
    <xf numFmtId="0" fontId="21" fillId="5" borderId="80" xfId="10" applyFont="1" applyFill="1" applyBorder="1" applyAlignment="1">
      <alignment horizontal="center" vertical="center" wrapText="1"/>
    </xf>
    <xf numFmtId="202" fontId="12" fillId="0" borderId="80" xfId="2892" applyNumberFormat="1" applyFont="1" applyBorder="1" applyAlignment="1">
      <alignment vertical="center" wrapText="1"/>
    </xf>
    <xf numFmtId="202" fontId="12" fillId="6" borderId="80" xfId="2892" applyNumberFormat="1" applyFont="1" applyFill="1" applyBorder="1" applyAlignment="1">
      <alignment horizontal="right" vertical="center" wrapText="1"/>
    </xf>
    <xf numFmtId="0" fontId="161" fillId="76" borderId="80" xfId="80" applyFont="1" applyFill="1" applyBorder="1" applyAlignment="1">
      <alignment horizontal="center" vertical="center" wrapText="1"/>
    </xf>
    <xf numFmtId="0" fontId="161" fillId="76" borderId="80" xfId="80" applyFont="1" applyFill="1" applyBorder="1" applyAlignment="1">
      <alignment vertical="center" wrapText="1"/>
    </xf>
    <xf numFmtId="202" fontId="161" fillId="76" borderId="80" xfId="2892" applyNumberFormat="1" applyFont="1" applyFill="1" applyBorder="1" applyAlignment="1">
      <alignment vertical="center"/>
    </xf>
    <xf numFmtId="49" fontId="59" fillId="75" borderId="80" xfId="0" applyNumberFormat="1" applyFont="1" applyFill="1" applyBorder="1" applyAlignment="1">
      <alignment horizontal="center" vertical="center"/>
    </xf>
    <xf numFmtId="0" fontId="12" fillId="0" borderId="80" xfId="10" applyFont="1" applyBorder="1" applyAlignment="1">
      <alignment horizontal="center" vertical="center"/>
    </xf>
    <xf numFmtId="0" fontId="12" fillId="0" borderId="80" xfId="10" applyFont="1" applyBorder="1" applyAlignment="1">
      <alignment vertical="center" wrapText="1"/>
    </xf>
    <xf numFmtId="202" fontId="12" fillId="0" borderId="80" xfId="2892" applyNumberFormat="1" applyFont="1" applyBorder="1" applyAlignment="1"/>
    <xf numFmtId="0" fontId="12" fillId="5" borderId="80" xfId="10" applyFont="1" applyFill="1" applyBorder="1" applyAlignment="1">
      <alignment horizontal="center" vertical="center" wrapText="1"/>
    </xf>
    <xf numFmtId="0" fontId="12" fillId="5" borderId="80" xfId="10" applyFont="1" applyFill="1" applyBorder="1" applyAlignment="1">
      <alignment vertical="center" wrapText="1"/>
    </xf>
    <xf numFmtId="202" fontId="12" fillId="0" borderId="80" xfId="2892" applyNumberFormat="1" applyFont="1" applyBorder="1" applyAlignment="1">
      <alignment wrapText="1"/>
    </xf>
    <xf numFmtId="0" fontId="17" fillId="0" borderId="80" xfId="10" applyFont="1" applyBorder="1" applyAlignment="1">
      <alignment horizontal="center" vertical="center"/>
    </xf>
    <xf numFmtId="0" fontId="17" fillId="0" borderId="80" xfId="10" applyFont="1" applyBorder="1" applyAlignment="1">
      <alignment horizontal="justify" vertical="top"/>
    </xf>
    <xf numFmtId="202" fontId="17" fillId="0" borderId="80" xfId="2892" applyNumberFormat="1" applyFont="1" applyBorder="1" applyAlignment="1"/>
    <xf numFmtId="0" fontId="12" fillId="0" borderId="80" xfId="10" applyFont="1" applyBorder="1" applyAlignment="1">
      <alignment horizontal="center" vertical="center" wrapText="1"/>
    </xf>
    <xf numFmtId="0" fontId="12" fillId="0" borderId="80" xfId="10" applyFont="1" applyBorder="1" applyAlignment="1">
      <alignment horizontal="justify" vertical="top"/>
    </xf>
    <xf numFmtId="0" fontId="12" fillId="0" borderId="80" xfId="10" quotePrefix="1" applyFont="1" applyBorder="1" applyAlignment="1">
      <alignment vertical="center" wrapText="1"/>
    </xf>
    <xf numFmtId="0" fontId="12" fillId="0" borderId="80" xfId="10" applyFont="1" applyBorder="1" applyAlignment="1">
      <alignment horizontal="left" vertical="center" wrapText="1" indent="1"/>
    </xf>
    <xf numFmtId="0" fontId="17" fillId="6" borderId="80" xfId="10" applyFont="1" applyFill="1" applyBorder="1" applyAlignment="1">
      <alignment horizontal="center" vertical="center"/>
    </xf>
    <xf numFmtId="0" fontId="17" fillId="6" borderId="80" xfId="10" applyFont="1" applyFill="1" applyBorder="1" applyAlignment="1">
      <alignment horizontal="justify" vertical="center"/>
    </xf>
    <xf numFmtId="202" fontId="17" fillId="6" borderId="80" xfId="2892" applyNumberFormat="1" applyFont="1" applyFill="1" applyBorder="1" applyAlignment="1">
      <alignment wrapText="1"/>
    </xf>
    <xf numFmtId="0" fontId="17" fillId="6" borderId="80" xfId="10" applyFont="1" applyFill="1" applyBorder="1" applyAlignment="1">
      <alignment horizontal="justify" vertical="top"/>
    </xf>
    <xf numFmtId="202" fontId="0" fillId="0" borderId="80" xfId="2892" applyNumberFormat="1" applyFont="1" applyBorder="1" applyAlignment="1">
      <alignment wrapText="1"/>
    </xf>
    <xf numFmtId="0" fontId="17" fillId="0" borderId="80" xfId="10" applyFont="1" applyBorder="1"/>
    <xf numFmtId="202" fontId="17" fillId="0" borderId="80" xfId="2892" applyNumberFormat="1" applyFont="1" applyBorder="1" applyAlignment="1">
      <alignment wrapText="1"/>
    </xf>
    <xf numFmtId="0" fontId="12" fillId="0" borderId="80" xfId="10" applyFont="1" applyBorder="1"/>
    <xf numFmtId="206" fontId="12" fillId="0" borderId="80" xfId="2893" applyNumberFormat="1" applyFont="1" applyBorder="1" applyAlignment="1">
      <alignment wrapText="1"/>
    </xf>
    <xf numFmtId="205" fontId="12" fillId="0" borderId="80" xfId="2892" applyNumberFormat="1" applyFont="1" applyBorder="1" applyAlignment="1"/>
    <xf numFmtId="202" fontId="11" fillId="76" borderId="80" xfId="2892" applyNumberFormat="1" applyFont="1" applyFill="1" applyBorder="1" applyAlignment="1">
      <alignment vertical="center" wrapText="1"/>
    </xf>
    <xf numFmtId="0" fontId="21" fillId="5" borderId="80" xfId="10" applyFont="1" applyFill="1" applyBorder="1" applyAlignment="1">
      <alignment vertical="center" wrapText="1"/>
    </xf>
    <xf numFmtId="0" fontId="21" fillId="5" borderId="80" xfId="10" applyFont="1" applyFill="1" applyBorder="1" applyAlignment="1">
      <alignment horizontal="left" vertical="center" wrapText="1" indent="1"/>
    </xf>
    <xf numFmtId="0" fontId="12" fillId="5" borderId="80" xfId="10" applyFont="1" applyFill="1" applyBorder="1" applyAlignment="1">
      <alignment horizontal="left" vertical="center" wrapText="1" indent="1"/>
    </xf>
    <xf numFmtId="0" fontId="12" fillId="6" borderId="80" xfId="0" applyFont="1" applyFill="1" applyBorder="1" applyAlignment="1">
      <alignment horizontal="justify" vertical="center" wrapText="1"/>
    </xf>
    <xf numFmtId="0" fontId="21" fillId="5" borderId="80" xfId="0" applyFont="1" applyFill="1" applyBorder="1" applyAlignment="1">
      <alignment vertical="center" wrapText="1"/>
    </xf>
    <xf numFmtId="49" fontId="0" fillId="0" borderId="80" xfId="0" applyNumberFormat="1" applyBorder="1" applyAlignment="1">
      <alignment horizontal="center" vertical="center" wrapText="1"/>
    </xf>
    <xf numFmtId="49" fontId="12" fillId="0" borderId="80" xfId="0" applyNumberFormat="1" applyFont="1" applyBorder="1" applyAlignment="1">
      <alignment horizontal="center" vertical="center" wrapText="1"/>
    </xf>
    <xf numFmtId="0" fontId="0" fillId="0" borderId="85" xfId="0" applyBorder="1"/>
    <xf numFmtId="0" fontId="21" fillId="5" borderId="85" xfId="0" applyFont="1" applyFill="1" applyBorder="1" applyAlignment="1">
      <alignment vertical="center" wrapText="1"/>
    </xf>
    <xf numFmtId="0" fontId="0" fillId="5" borderId="85" xfId="0" applyFill="1" applyBorder="1" applyAlignment="1">
      <alignment vertical="center" wrapText="1"/>
    </xf>
    <xf numFmtId="0" fontId="12" fillId="5" borderId="81" xfId="0" applyFont="1" applyFill="1" applyBorder="1" applyAlignment="1">
      <alignment horizontal="center" vertical="center" wrapText="1"/>
    </xf>
    <xf numFmtId="0" fontId="12" fillId="0" borderId="81" xfId="0" applyFont="1" applyBorder="1" applyAlignment="1">
      <alignment vertical="center" wrapText="1"/>
    </xf>
    <xf numFmtId="202" fontId="12" fillId="5" borderId="80" xfId="2892" applyNumberFormat="1" applyFont="1" applyFill="1" applyBorder="1" applyAlignment="1">
      <alignment vertical="center" wrapText="1"/>
    </xf>
    <xf numFmtId="0" fontId="12" fillId="5" borderId="80" xfId="0" applyFont="1" applyFill="1" applyBorder="1" applyAlignment="1">
      <alignment horizontal="center" vertical="center" wrapText="1"/>
    </xf>
    <xf numFmtId="3" fontId="0" fillId="0" borderId="80" xfId="0" applyNumberFormat="1" applyBorder="1" applyAlignment="1">
      <alignment vertical="center"/>
    </xf>
    <xf numFmtId="0" fontId="12" fillId="5" borderId="85" xfId="0" applyFont="1" applyFill="1" applyBorder="1" applyAlignment="1">
      <alignment horizontal="center" vertical="center" wrapText="1"/>
    </xf>
    <xf numFmtId="0" fontId="12" fillId="5" borderId="87" xfId="0" applyFont="1" applyFill="1" applyBorder="1" applyAlignment="1">
      <alignment vertical="center" wrapText="1"/>
    </xf>
    <xf numFmtId="0" fontId="12" fillId="5" borderId="80" xfId="0" applyFont="1" applyFill="1" applyBorder="1" applyAlignment="1">
      <alignment vertical="center" wrapText="1"/>
    </xf>
    <xf numFmtId="186" fontId="0" fillId="0" borderId="80" xfId="0" applyNumberFormat="1" applyBorder="1" applyAlignment="1">
      <alignment vertical="center"/>
    </xf>
    <xf numFmtId="186" fontId="0" fillId="0" borderId="80" xfId="0" applyNumberFormat="1" applyBorder="1" applyAlignment="1">
      <alignment horizontal="center" vertical="center"/>
    </xf>
    <xf numFmtId="0" fontId="17" fillId="6" borderId="80" xfId="0" applyFont="1" applyFill="1" applyBorder="1" applyAlignment="1">
      <alignment horizontal="center" vertical="center" wrapText="1"/>
    </xf>
    <xf numFmtId="3" fontId="11" fillId="6" borderId="80" xfId="0" applyNumberFormat="1" applyFont="1" applyFill="1" applyBorder="1"/>
    <xf numFmtId="186" fontId="11" fillId="0" borderId="80" xfId="0" applyNumberFormat="1" applyFont="1" applyBorder="1" applyAlignment="1">
      <alignment vertical="center"/>
    </xf>
    <xf numFmtId="186" fontId="11" fillId="71" borderId="80" xfId="0" applyNumberFormat="1" applyFont="1" applyFill="1" applyBorder="1" applyAlignment="1">
      <alignment horizontal="center" vertical="center"/>
    </xf>
    <xf numFmtId="3" fontId="11" fillId="0" borderId="80" xfId="0" applyNumberFormat="1" applyFont="1" applyBorder="1" applyAlignment="1">
      <alignment vertical="center"/>
    </xf>
    <xf numFmtId="3" fontId="11" fillId="0" borderId="85" xfId="0" applyNumberFormat="1" applyFont="1" applyBorder="1" applyAlignment="1">
      <alignment vertical="center"/>
    </xf>
    <xf numFmtId="0" fontId="12" fillId="5" borderId="85" xfId="0" applyFont="1" applyFill="1" applyBorder="1" applyAlignment="1">
      <alignment vertical="center" wrapText="1"/>
    </xf>
    <xf numFmtId="0" fontId="17" fillId="0" borderId="80" xfId="0" applyFont="1" applyBorder="1" applyAlignment="1">
      <alignment vertical="center"/>
    </xf>
    <xf numFmtId="206" fontId="11" fillId="0" borderId="80" xfId="2893" applyNumberFormat="1" applyFont="1" applyBorder="1" applyAlignment="1">
      <alignment vertical="center"/>
    </xf>
    <xf numFmtId="3" fontId="11" fillId="76" borderId="86" xfId="0" applyNumberFormat="1" applyFont="1" applyFill="1" applyBorder="1" applyAlignment="1">
      <alignment horizontal="right" vertical="top" wrapText="1"/>
    </xf>
    <xf numFmtId="203" fontId="11" fillId="76" borderId="81" xfId="0" applyNumberFormat="1" applyFont="1" applyFill="1" applyBorder="1" applyAlignment="1">
      <alignment horizontal="center" vertical="center" wrapText="1"/>
    </xf>
    <xf numFmtId="203" fontId="11" fillId="76" borderId="80" xfId="0" applyNumberFormat="1" applyFont="1" applyFill="1" applyBorder="1" applyAlignment="1">
      <alignment horizontal="right" vertical="center" wrapText="1"/>
    </xf>
    <xf numFmtId="203" fontId="11" fillId="76" borderId="80" xfId="0" applyNumberFormat="1" applyFont="1" applyFill="1" applyBorder="1" applyAlignment="1">
      <alignment horizontal="right" vertical="center"/>
    </xf>
    <xf numFmtId="0" fontId="12" fillId="0" borderId="81" xfId="0" applyFont="1" applyBorder="1" applyAlignment="1">
      <alignment horizontal="left" vertical="center" wrapText="1" indent="2"/>
    </xf>
    <xf numFmtId="203" fontId="0" fillId="0" borderId="80" xfId="0" applyNumberFormat="1" applyBorder="1" applyAlignment="1">
      <alignment horizontal="center" vertical="center" wrapText="1"/>
    </xf>
    <xf numFmtId="203" fontId="0" fillId="0" borderId="81" xfId="0" applyNumberFormat="1" applyBorder="1" applyAlignment="1">
      <alignment horizontal="center" vertical="center" wrapText="1"/>
    </xf>
    <xf numFmtId="186" fontId="0" fillId="71" borderId="80" xfId="0" applyNumberFormat="1" applyFill="1" applyBorder="1" applyAlignment="1">
      <alignment horizontal="center"/>
    </xf>
    <xf numFmtId="0" fontId="17" fillId="76" borderId="80" xfId="0" applyFont="1" applyFill="1" applyBorder="1" applyAlignment="1">
      <alignment vertical="center"/>
    </xf>
    <xf numFmtId="186" fontId="0" fillId="77" borderId="81" xfId="0" applyNumberFormat="1" applyFill="1" applyBorder="1" applyAlignment="1">
      <alignment horizontal="center"/>
    </xf>
    <xf numFmtId="203" fontId="11" fillId="76" borderId="80" xfId="0" applyNumberFormat="1" applyFont="1" applyFill="1" applyBorder="1" applyAlignment="1">
      <alignment horizontal="center" vertical="center" wrapText="1"/>
    </xf>
    <xf numFmtId="0" fontId="12" fillId="0" borderId="80" xfId="0" applyFont="1" applyBorder="1" applyAlignment="1">
      <alignment horizontal="left" vertical="center" wrapText="1" indent="2"/>
    </xf>
    <xf numFmtId="186" fontId="0" fillId="71" borderId="81" xfId="0" applyNumberFormat="1" applyFill="1" applyBorder="1" applyAlignment="1">
      <alignment horizontal="center"/>
    </xf>
    <xf numFmtId="203" fontId="0" fillId="6" borderId="81" xfId="0" applyNumberFormat="1" applyFill="1" applyBorder="1" applyAlignment="1">
      <alignment horizontal="center" vertical="center" wrapText="1"/>
    </xf>
    <xf numFmtId="0" fontId="11" fillId="76" borderId="81" xfId="0" applyFont="1" applyFill="1" applyBorder="1" applyAlignment="1">
      <alignment horizontal="center" vertical="center" wrapText="1"/>
    </xf>
    <xf numFmtId="0" fontId="12" fillId="0" borderId="85" xfId="0" applyFont="1" applyBorder="1" applyAlignment="1">
      <alignment vertical="center"/>
    </xf>
    <xf numFmtId="203" fontId="0" fillId="71" borderId="81" xfId="0" applyNumberFormat="1" applyFill="1" applyBorder="1" applyAlignment="1">
      <alignment horizontal="center"/>
    </xf>
    <xf numFmtId="203" fontId="0" fillId="71" borderId="81" xfId="0" applyNumberFormat="1" applyFill="1" applyBorder="1"/>
    <xf numFmtId="0" fontId="17" fillId="76" borderId="80" xfId="0" applyFont="1" applyFill="1" applyBorder="1" applyAlignment="1">
      <alignment horizontal="right" vertical="center"/>
    </xf>
    <xf numFmtId="203" fontId="0" fillId="76" borderId="81" xfId="0" applyNumberFormat="1" applyFill="1" applyBorder="1" applyAlignment="1">
      <alignment horizontal="center" vertical="center" wrapText="1"/>
    </xf>
    <xf numFmtId="203" fontId="0" fillId="76" borderId="80" xfId="0" applyNumberFormat="1" applyFill="1" applyBorder="1" applyAlignment="1">
      <alignment horizontal="center" vertical="center" wrapText="1"/>
    </xf>
    <xf numFmtId="0" fontId="12" fillId="0" borderId="80" xfId="0" applyFont="1" applyBorder="1" applyAlignment="1">
      <alignment horizontal="left" vertical="center" wrapText="1" indent="4"/>
    </xf>
    <xf numFmtId="203" fontId="11" fillId="76" borderId="80" xfId="0" applyNumberFormat="1" applyFont="1" applyFill="1" applyBorder="1" applyAlignment="1">
      <alignment vertical="center" wrapText="1"/>
    </xf>
    <xf numFmtId="203" fontId="0" fillId="71" borderId="81" xfId="0" applyNumberFormat="1" applyFill="1" applyBorder="1" applyAlignment="1">
      <alignment horizontal="center" vertical="center"/>
    </xf>
    <xf numFmtId="203" fontId="0" fillId="6" borderId="80" xfId="0" applyNumberFormat="1" applyFill="1" applyBorder="1" applyAlignment="1">
      <alignment horizontal="center" vertical="center" wrapText="1"/>
    </xf>
    <xf numFmtId="203" fontId="0" fillId="0" borderId="80" xfId="0" applyNumberFormat="1" applyBorder="1" applyAlignment="1">
      <alignment vertical="center" wrapText="1"/>
    </xf>
    <xf numFmtId="203" fontId="0" fillId="0" borderId="85" xfId="0" applyNumberFormat="1" applyBorder="1" applyAlignment="1">
      <alignment horizontal="center" vertical="center" wrapText="1"/>
    </xf>
    <xf numFmtId="211" fontId="17" fillId="76" borderId="80" xfId="0" applyNumberFormat="1" applyFont="1" applyFill="1" applyBorder="1" applyAlignment="1">
      <alignment horizontal="center" vertical="center"/>
    </xf>
    <xf numFmtId="0" fontId="59" fillId="75" borderId="80" xfId="0" applyFont="1" applyFill="1" applyBorder="1" applyAlignment="1">
      <alignment wrapText="1"/>
    </xf>
    <xf numFmtId="49" fontId="22" fillId="76" borderId="85" xfId="0" applyNumberFormat="1" applyFont="1" applyFill="1" applyBorder="1" applyAlignment="1">
      <alignment horizontal="center" vertical="center" wrapText="1"/>
    </xf>
    <xf numFmtId="49" fontId="22" fillId="76" borderId="85" xfId="0" applyNumberFormat="1" applyFont="1" applyFill="1" applyBorder="1" applyAlignment="1">
      <alignment vertical="center" wrapText="1"/>
    </xf>
    <xf numFmtId="202" fontId="22" fillId="76" borderId="80" xfId="2892" applyNumberFormat="1" applyFont="1" applyFill="1" applyBorder="1" applyAlignment="1">
      <alignment vertical="center" wrapText="1"/>
    </xf>
    <xf numFmtId="202" fontId="12" fillId="76" borderId="80" xfId="2892" applyNumberFormat="1" applyFont="1" applyFill="1" applyBorder="1" applyAlignment="1">
      <alignment horizontal="left" vertical="center" wrapText="1" indent="1"/>
    </xf>
    <xf numFmtId="49" fontId="17" fillId="76" borderId="80" xfId="0" applyNumberFormat="1" applyFont="1" applyFill="1" applyBorder="1" applyAlignment="1">
      <alignment horizontal="center" vertical="center" wrapText="1"/>
    </xf>
    <xf numFmtId="49" fontId="12" fillId="6" borderId="80" xfId="0" applyNumberFormat="1" applyFont="1" applyFill="1" applyBorder="1" applyAlignment="1">
      <alignment horizontal="center" vertical="center" wrapText="1"/>
    </xf>
    <xf numFmtId="49" fontId="12" fillId="6" borderId="80" xfId="0" applyNumberFormat="1" applyFont="1" applyFill="1" applyBorder="1" applyAlignment="1">
      <alignment horizontal="left" vertical="center" wrapText="1" indent="1"/>
    </xf>
    <xf numFmtId="49" fontId="24" fillId="6" borderId="80" xfId="0" applyNumberFormat="1" applyFont="1" applyFill="1" applyBorder="1" applyAlignment="1">
      <alignment horizontal="center" vertical="center" wrapText="1"/>
    </xf>
    <xf numFmtId="49" fontId="12" fillId="6" borderId="80" xfId="0" applyNumberFormat="1" applyFont="1" applyFill="1" applyBorder="1" applyAlignment="1">
      <alignment horizontal="left" vertical="center" wrapText="1" indent="3"/>
    </xf>
    <xf numFmtId="202" fontId="12" fillId="6" borderId="80" xfId="2892" applyNumberFormat="1" applyFont="1" applyFill="1" applyBorder="1" applyAlignment="1">
      <alignment vertical="center" wrapText="1"/>
    </xf>
    <xf numFmtId="49" fontId="12" fillId="6" borderId="81" xfId="0" applyNumberFormat="1" applyFont="1" applyFill="1" applyBorder="1" applyAlignment="1">
      <alignment horizontal="center" vertical="center" wrapText="1"/>
    </xf>
    <xf numFmtId="202" fontId="12" fillId="71" borderId="80" xfId="2892" applyNumberFormat="1" applyFont="1" applyFill="1" applyBorder="1" applyAlignment="1">
      <alignment horizontal="right" vertical="center"/>
    </xf>
    <xf numFmtId="0" fontId="171" fillId="76" borderId="80" xfId="80" applyFont="1" applyFill="1" applyBorder="1" applyAlignment="1">
      <alignment horizontal="center" vertical="center"/>
    </xf>
    <xf numFmtId="0" fontId="171" fillId="76" borderId="80" xfId="80" applyFont="1" applyFill="1" applyBorder="1" applyAlignment="1">
      <alignment wrapText="1"/>
    </xf>
    <xf numFmtId="49" fontId="22" fillId="72" borderId="80" xfId="0" applyNumberFormat="1" applyFont="1" applyFill="1" applyBorder="1" applyAlignment="1">
      <alignment horizontal="center" vertical="center" wrapText="1"/>
    </xf>
    <xf numFmtId="0" fontId="22" fillId="76" borderId="80" xfId="0" applyFont="1" applyFill="1" applyBorder="1" applyAlignment="1">
      <alignment vertical="center" wrapText="1"/>
    </xf>
    <xf numFmtId="202" fontId="22" fillId="76" borderId="80" xfId="2892" applyNumberFormat="1" applyFont="1" applyFill="1" applyBorder="1" applyAlignment="1">
      <alignment horizontal="left" vertical="center" wrapText="1"/>
    </xf>
    <xf numFmtId="49" fontId="21" fillId="0" borderId="80" xfId="0" applyNumberFormat="1" applyFont="1" applyBorder="1" applyAlignment="1">
      <alignment horizontal="center" vertical="center" wrapText="1"/>
    </xf>
    <xf numFmtId="202" fontId="21" fillId="0" borderId="80" xfId="2892" applyNumberFormat="1" applyFont="1" applyBorder="1" applyAlignment="1">
      <alignment horizontal="left" vertical="center" wrapText="1"/>
    </xf>
    <xf numFmtId="0" fontId="21" fillId="0" borderId="80" xfId="0" applyFont="1" applyBorder="1" applyAlignment="1">
      <alignment horizontal="left" vertical="center" wrapText="1" indent="1"/>
    </xf>
    <xf numFmtId="49" fontId="22" fillId="76" borderId="80" xfId="0" applyNumberFormat="1" applyFont="1" applyFill="1" applyBorder="1" applyAlignment="1">
      <alignment horizontal="center" vertical="center" wrapText="1"/>
    </xf>
    <xf numFmtId="0" fontId="59" fillId="75" borderId="81" xfId="0" applyFont="1" applyFill="1" applyBorder="1" applyAlignment="1">
      <alignment horizontal="center" vertical="center" wrapText="1"/>
    </xf>
    <xf numFmtId="202" fontId="12" fillId="76" borderId="80" xfId="2892" applyNumberFormat="1" applyFont="1" applyFill="1" applyBorder="1" applyAlignment="1">
      <alignment vertical="center" wrapText="1"/>
    </xf>
    <xf numFmtId="0" fontId="22" fillId="76" borderId="80" xfId="0" applyFont="1" applyFill="1" applyBorder="1" applyAlignment="1">
      <alignment horizontal="center" vertical="center"/>
    </xf>
    <xf numFmtId="1" fontId="22" fillId="76" borderId="80" xfId="0" applyNumberFormat="1" applyFont="1" applyFill="1" applyBorder="1" applyAlignment="1">
      <alignment vertical="center" wrapText="1"/>
    </xf>
    <xf numFmtId="0" fontId="163" fillId="75" borderId="80" xfId="80" applyFont="1" applyFill="1" applyBorder="1" applyAlignment="1">
      <alignment horizontal="center" vertical="center" wrapText="1"/>
    </xf>
    <xf numFmtId="186" fontId="11" fillId="76" borderId="80" xfId="0" applyNumberFormat="1" applyFont="1" applyFill="1" applyBorder="1" applyAlignment="1">
      <alignment vertical="center"/>
    </xf>
    <xf numFmtId="202" fontId="12" fillId="73" borderId="80" xfId="2892" applyNumberFormat="1" applyFont="1" applyFill="1" applyBorder="1" applyAlignment="1">
      <alignment horizontal="center" vertical="center" wrapText="1"/>
    </xf>
    <xf numFmtId="0" fontId="11" fillId="76" borderId="80" xfId="0" applyFont="1" applyFill="1" applyBorder="1" applyAlignment="1">
      <alignment horizontal="center" vertical="center" wrapText="1"/>
    </xf>
    <xf numFmtId="0" fontId="11" fillId="76" borderId="80" xfId="0" applyFont="1" applyFill="1" applyBorder="1" applyAlignment="1">
      <alignment vertical="center" wrapText="1"/>
    </xf>
    <xf numFmtId="9" fontId="163" fillId="75" borderId="80" xfId="82" applyNumberFormat="1" applyFont="1" applyFill="1" applyBorder="1" applyAlignment="1">
      <alignment horizontal="center" vertical="center" wrapText="1"/>
    </xf>
    <xf numFmtId="202" fontId="18" fillId="5" borderId="80" xfId="2892" applyNumberFormat="1" applyFont="1" applyFill="1" applyBorder="1" applyAlignment="1">
      <alignment vertical="center" wrapText="1"/>
    </xf>
    <xf numFmtId="0" fontId="0" fillId="0" borderId="80" xfId="0" applyBorder="1" applyAlignment="1">
      <alignment vertical="center" wrapText="1"/>
    </xf>
    <xf numFmtId="0" fontId="17" fillId="76" borderId="80" xfId="0" applyFont="1" applyFill="1" applyBorder="1" applyAlignment="1">
      <alignment horizontal="center" vertical="center" wrapText="1"/>
    </xf>
    <xf numFmtId="9" fontId="59" fillId="75" borderId="80" xfId="0" applyNumberFormat="1" applyFont="1" applyFill="1" applyBorder="1" applyAlignment="1">
      <alignment horizontal="center" vertical="center" wrapText="1"/>
    </xf>
    <xf numFmtId="0" fontId="0" fillId="0" borderId="80" xfId="0" applyBorder="1" applyAlignment="1">
      <alignment vertical="center"/>
    </xf>
    <xf numFmtId="0" fontId="0" fillId="0" borderId="80" xfId="0" applyBorder="1" applyAlignment="1">
      <alignment horizontal="center" vertical="center" wrapText="1"/>
    </xf>
    <xf numFmtId="0" fontId="11" fillId="76" borderId="80" xfId="0" applyFont="1" applyFill="1" applyBorder="1" applyAlignment="1">
      <alignment horizontal="center" vertical="center"/>
    </xf>
    <xf numFmtId="0" fontId="22" fillId="76" borderId="81" xfId="0" applyFont="1" applyFill="1" applyBorder="1" applyAlignment="1">
      <alignment horizontal="left" vertical="center" wrapText="1"/>
    </xf>
    <xf numFmtId="0" fontId="0" fillId="0" borderId="80" xfId="0" applyBorder="1" applyAlignment="1">
      <alignment horizontal="center" wrapText="1"/>
    </xf>
    <xf numFmtId="0" fontId="21" fillId="0" borderId="81" xfId="0" applyFont="1" applyBorder="1" applyAlignment="1">
      <alignment vertical="center" wrapText="1"/>
    </xf>
    <xf numFmtId="202" fontId="22" fillId="76" borderId="80" xfId="0" applyNumberFormat="1" applyFont="1" applyFill="1" applyBorder="1" applyAlignment="1">
      <alignment horizontal="left" vertical="center" wrapText="1"/>
    </xf>
    <xf numFmtId="0" fontId="12" fillId="6" borderId="80" xfId="0" applyFont="1" applyFill="1" applyBorder="1" applyAlignment="1">
      <alignment horizontal="center"/>
    </xf>
    <xf numFmtId="0" fontId="17" fillId="76" borderId="80" xfId="0" applyFont="1" applyFill="1" applyBorder="1" applyAlignment="1">
      <alignment horizontal="center"/>
    </xf>
    <xf numFmtId="0" fontId="12" fillId="6" borderId="80" xfId="9" applyFont="1" applyFill="1" applyBorder="1" applyAlignment="1">
      <alignment horizontal="center" vertical="center" wrapText="1"/>
    </xf>
    <xf numFmtId="0" fontId="12" fillId="6" borderId="80" xfId="9" applyFont="1" applyFill="1" applyBorder="1" applyAlignment="1">
      <alignment horizontal="left" vertical="center" wrapText="1"/>
    </xf>
    <xf numFmtId="0" fontId="12" fillId="6" borderId="80" xfId="9" applyFont="1" applyFill="1" applyBorder="1" applyAlignment="1">
      <alignment vertical="center" wrapText="1"/>
    </xf>
    <xf numFmtId="1" fontId="12" fillId="6" borderId="80" xfId="9" applyNumberFormat="1" applyFont="1" applyFill="1" applyBorder="1" applyAlignment="1">
      <alignment horizontal="right" vertical="center" wrapText="1"/>
    </xf>
    <xf numFmtId="0" fontId="12" fillId="6" borderId="80" xfId="9" quotePrefix="1" applyFont="1" applyFill="1" applyBorder="1" applyAlignment="1">
      <alignment horizontal="center" vertical="center" wrapText="1"/>
    </xf>
    <xf numFmtId="0" fontId="12" fillId="76" borderId="80" xfId="0" applyFont="1" applyFill="1" applyBorder="1" applyAlignment="1">
      <alignment horizontal="center" vertical="center"/>
    </xf>
    <xf numFmtId="0" fontId="12" fillId="76" borderId="80" xfId="0" applyFont="1" applyFill="1" applyBorder="1" applyAlignment="1">
      <alignment horizontal="justify" vertical="center" wrapText="1"/>
    </xf>
    <xf numFmtId="0" fontId="33" fillId="76" borderId="80" xfId="0" applyFont="1" applyFill="1" applyBorder="1" applyAlignment="1">
      <alignment horizontal="justify" vertical="center" wrapText="1"/>
    </xf>
    <xf numFmtId="0" fontId="17" fillId="76" borderId="80" xfId="0" applyFont="1" applyFill="1" applyBorder="1" applyAlignment="1">
      <alignment horizontal="center" vertical="center"/>
    </xf>
    <xf numFmtId="0" fontId="12" fillId="6" borderId="80" xfId="0" applyFont="1" applyFill="1" applyBorder="1" applyAlignment="1">
      <alignment horizontal="left" vertical="center" wrapText="1" indent="3"/>
    </xf>
    <xf numFmtId="0" fontId="0" fillId="76" borderId="80" xfId="0" applyFill="1" applyBorder="1" applyAlignment="1">
      <alignment horizontal="center" vertical="center" wrapText="1"/>
    </xf>
    <xf numFmtId="0" fontId="33" fillId="6" borderId="80" xfId="0" applyFont="1" applyFill="1" applyBorder="1" applyAlignment="1">
      <alignment horizontal="center" vertical="center"/>
    </xf>
    <xf numFmtId="0" fontId="33" fillId="6" borderId="80" xfId="0" applyFont="1" applyFill="1" applyBorder="1" applyAlignment="1">
      <alignment horizontal="justify" vertical="center" wrapText="1"/>
    </xf>
    <xf numFmtId="0" fontId="20" fillId="6" borderId="80" xfId="0" applyFont="1" applyFill="1" applyBorder="1" applyAlignment="1">
      <alignment horizontal="left" vertical="center" wrapText="1" indent="3"/>
    </xf>
    <xf numFmtId="0" fontId="20" fillId="6" borderId="80" xfId="0" applyFont="1" applyFill="1" applyBorder="1" applyAlignment="1">
      <alignment horizontal="left" vertical="center" wrapText="1" indent="4"/>
    </xf>
    <xf numFmtId="0" fontId="0" fillId="6" borderId="80" xfId="0" applyFill="1" applyBorder="1" applyAlignment="1">
      <alignment horizontal="left" vertical="center" wrapText="1" indent="3"/>
    </xf>
    <xf numFmtId="0" fontId="0" fillId="6" borderId="80" xfId="0" applyFill="1" applyBorder="1" applyAlignment="1">
      <alignment horizontal="left" vertical="center" wrapText="1" indent="4"/>
    </xf>
    <xf numFmtId="0" fontId="59" fillId="75" borderId="85" xfId="0" applyFont="1" applyFill="1" applyBorder="1" applyAlignment="1">
      <alignment vertical="center" wrapText="1"/>
    </xf>
    <xf numFmtId="0" fontId="59" fillId="75" borderId="86" xfId="0" applyFont="1" applyFill="1" applyBorder="1" applyAlignment="1">
      <alignment vertical="center" wrapText="1"/>
    </xf>
    <xf numFmtId="0" fontId="17" fillId="76" borderId="80" xfId="0" applyFont="1" applyFill="1" applyBorder="1" applyAlignment="1">
      <alignment horizontal="left" vertical="center" wrapText="1"/>
    </xf>
    <xf numFmtId="0" fontId="164" fillId="76" borderId="80" xfId="0" applyFont="1" applyFill="1" applyBorder="1" applyAlignment="1">
      <alignment horizontal="center" vertical="center" wrapText="1"/>
    </xf>
    <xf numFmtId="0" fontId="33" fillId="6" borderId="80" xfId="0" applyFont="1" applyFill="1" applyBorder="1" applyAlignment="1">
      <alignment horizontal="center"/>
    </xf>
    <xf numFmtId="0" fontId="12" fillId="6" borderId="80" xfId="0" applyFont="1" applyFill="1" applyBorder="1" applyAlignment="1">
      <alignment horizontal="left" vertical="center" indent="1"/>
    </xf>
    <xf numFmtId="0" fontId="12" fillId="6" borderId="80" xfId="0" applyFont="1" applyFill="1" applyBorder="1" applyAlignment="1">
      <alignment horizontal="left" vertical="center" indent="3"/>
    </xf>
    <xf numFmtId="0" fontId="0" fillId="6" borderId="80" xfId="0" applyFill="1" applyBorder="1" applyAlignment="1">
      <alignment horizontal="left" vertical="center" indent="1"/>
    </xf>
    <xf numFmtId="0" fontId="27" fillId="76" borderId="80" xfId="0" applyFont="1" applyFill="1" applyBorder="1" applyAlignment="1">
      <alignment horizontal="center"/>
    </xf>
    <xf numFmtId="0" fontId="11" fillId="76" borderId="80" xfId="0" applyFont="1" applyFill="1" applyBorder="1" applyAlignment="1">
      <alignment horizontal="left" vertical="center" wrapText="1"/>
    </xf>
    <xf numFmtId="0" fontId="0" fillId="6" borderId="80" xfId="0" applyFill="1" applyBorder="1" applyAlignment="1">
      <alignment horizontal="left" vertical="center" wrapText="1" indent="1"/>
    </xf>
    <xf numFmtId="202" fontId="32" fillId="6" borderId="80" xfId="2892" applyNumberFormat="1" applyFont="1" applyFill="1" applyBorder="1" applyAlignment="1">
      <alignment horizontal="center" vertical="center" wrapText="1"/>
    </xf>
    <xf numFmtId="0" fontId="20" fillId="75" borderId="80" xfId="0" applyFont="1" applyFill="1" applyBorder="1" applyAlignment="1">
      <alignment horizontal="center"/>
    </xf>
    <xf numFmtId="0" fontId="156" fillId="6" borderId="85" xfId="0" applyFont="1" applyFill="1" applyBorder="1" applyAlignment="1">
      <alignment vertical="center" wrapText="1"/>
    </xf>
    <xf numFmtId="0" fontId="156" fillId="6" borderId="80" xfId="0" applyFont="1" applyFill="1" applyBorder="1" applyAlignment="1">
      <alignment horizontal="left" vertical="center" wrapText="1"/>
    </xf>
    <xf numFmtId="0" fontId="174" fillId="75" borderId="80" xfId="0" applyFont="1" applyFill="1" applyBorder="1"/>
    <xf numFmtId="0" fontId="61" fillId="75" borderId="81" xfId="0" applyFont="1" applyFill="1" applyBorder="1" applyAlignment="1">
      <alignment horizontal="center"/>
    </xf>
    <xf numFmtId="0" fontId="172" fillId="76" borderId="80" xfId="0" applyFont="1" applyFill="1" applyBorder="1"/>
    <xf numFmtId="0" fontId="172" fillId="76" borderId="80" xfId="0" applyFont="1" applyFill="1" applyBorder="1" applyAlignment="1">
      <alignment horizontal="center" vertical="center"/>
    </xf>
    <xf numFmtId="0" fontId="172" fillId="6" borderId="80" xfId="0" applyFont="1" applyFill="1" applyBorder="1"/>
    <xf numFmtId="204" fontId="0" fillId="6" borderId="80" xfId="2892" applyNumberFormat="1" applyFont="1" applyFill="1" applyBorder="1" applyAlignment="1">
      <alignment horizontal="center" vertical="center"/>
    </xf>
    <xf numFmtId="202" fontId="0" fillId="6" borderId="80" xfId="2892" applyNumberFormat="1" applyFont="1" applyFill="1" applyBorder="1" applyAlignment="1">
      <alignment horizontal="center" vertical="center"/>
    </xf>
    <xf numFmtId="49" fontId="0" fillId="6" borderId="80" xfId="0" applyNumberFormat="1" applyFill="1" applyBorder="1" applyAlignment="1">
      <alignment wrapText="1"/>
    </xf>
    <xf numFmtId="186" fontId="0" fillId="88" borderId="81" xfId="0" applyNumberFormat="1" applyFill="1" applyBorder="1" applyAlignment="1">
      <alignment horizontal="center"/>
    </xf>
    <xf numFmtId="186" fontId="0" fillId="88" borderId="80" xfId="0" applyNumberFormat="1" applyFill="1" applyBorder="1" applyAlignment="1">
      <alignment horizontal="center"/>
    </xf>
    <xf numFmtId="0" fontId="17" fillId="76" borderId="81" xfId="0" applyFont="1" applyFill="1" applyBorder="1" applyAlignment="1">
      <alignment vertical="center" wrapText="1"/>
    </xf>
    <xf numFmtId="186" fontId="0" fillId="71" borderId="86" xfId="0" applyNumberFormat="1" applyFill="1" applyBorder="1" applyAlignment="1">
      <alignment horizontal="center"/>
    </xf>
    <xf numFmtId="203" fontId="11" fillId="77" borderId="9" xfId="0" applyNumberFormat="1" applyFont="1" applyFill="1" applyBorder="1"/>
    <xf numFmtId="202" fontId="12" fillId="0" borderId="80" xfId="2892" applyNumberFormat="1" applyFont="1" applyBorder="1" applyAlignment="1" applyProtection="1">
      <alignment horizontal="center" vertical="center" wrapText="1"/>
      <protection locked="0"/>
    </xf>
    <xf numFmtId="0" fontId="12" fillId="6" borderId="80" xfId="0" applyFont="1" applyFill="1" applyBorder="1" applyAlignment="1">
      <alignment horizontal="center" vertical="center"/>
    </xf>
    <xf numFmtId="0" fontId="11" fillId="76" borderId="80" xfId="0" applyFont="1" applyFill="1" applyBorder="1" applyAlignment="1">
      <alignment horizontal="left" vertical="center"/>
    </xf>
    <xf numFmtId="0" fontId="59" fillId="75" borderId="86" xfId="0" applyFont="1" applyFill="1" applyBorder="1" applyAlignment="1">
      <alignment horizontal="center" vertical="center" wrapText="1"/>
    </xf>
    <xf numFmtId="0" fontId="12" fillId="6" borderId="81" xfId="0" applyFont="1" applyFill="1" applyBorder="1" applyAlignment="1">
      <alignment wrapText="1"/>
    </xf>
    <xf numFmtId="0" fontId="170" fillId="75" borderId="85" xfId="80" applyFont="1" applyFill="1" applyBorder="1" applyAlignment="1">
      <alignment horizontal="center" vertical="center" wrapText="1"/>
    </xf>
    <xf numFmtId="186" fontId="0" fillId="76" borderId="80" xfId="0" applyNumberFormat="1" applyFill="1" applyBorder="1" applyAlignment="1">
      <alignment vertical="center"/>
    </xf>
    <xf numFmtId="0" fontId="59" fillId="75" borderId="87" xfId="82" applyFont="1" applyFill="1" applyBorder="1" applyAlignment="1">
      <alignment horizontal="center" vertical="center" wrapText="1"/>
    </xf>
    <xf numFmtId="212" fontId="0" fillId="6" borderId="0" xfId="0" applyNumberFormat="1" applyFill="1" applyAlignment="1">
      <alignment wrapText="1"/>
    </xf>
    <xf numFmtId="0" fontId="0" fillId="6" borderId="0" xfId="0" applyFill="1" applyAlignment="1">
      <alignment horizontal="left" indent="2"/>
    </xf>
    <xf numFmtId="0" fontId="59" fillId="75" borderId="14" xfId="0" applyFont="1" applyFill="1" applyBorder="1" applyAlignment="1">
      <alignment horizontal="left" vertical="center" wrapText="1"/>
    </xf>
    <xf numFmtId="0" fontId="165" fillId="6" borderId="0" xfId="3273" applyFont="1" applyFill="1"/>
    <xf numFmtId="0" fontId="186" fillId="6" borderId="0" xfId="0" applyFont="1" applyFill="1"/>
    <xf numFmtId="0" fontId="32" fillId="0" borderId="12" xfId="0" applyFont="1" applyBorder="1" applyAlignment="1">
      <alignment wrapText="1"/>
    </xf>
    <xf numFmtId="205" fontId="21" fillId="0" borderId="80" xfId="2892" applyNumberFormat="1" applyFont="1" applyFill="1" applyBorder="1" applyAlignment="1">
      <alignment horizontal="center" vertical="center" wrapText="1"/>
    </xf>
    <xf numFmtId="202" fontId="0" fillId="0" borderId="80" xfId="2892" applyNumberFormat="1" applyFont="1" applyBorder="1"/>
    <xf numFmtId="202" fontId="12" fillId="0" borderId="80" xfId="2892" applyNumberFormat="1" applyFont="1" applyBorder="1" applyAlignment="1">
      <alignment horizontal="right"/>
    </xf>
    <xf numFmtId="202" fontId="0" fillId="0" borderId="80" xfId="2892" applyNumberFormat="1" applyFont="1" applyBorder="1" applyAlignment="1">
      <alignment horizontal="right"/>
    </xf>
    <xf numFmtId="202" fontId="0" fillId="6" borderId="80" xfId="2892" applyNumberFormat="1" applyFont="1" applyFill="1" applyBorder="1" applyAlignment="1">
      <alignment horizontal="right"/>
    </xf>
    <xf numFmtId="206" fontId="0" fillId="0" borderId="80" xfId="0" applyNumberFormat="1" applyBorder="1"/>
    <xf numFmtId="206" fontId="0" fillId="0" borderId="80" xfId="0" applyNumberFormat="1" applyBorder="1" applyAlignment="1">
      <alignment horizontal="right"/>
    </xf>
    <xf numFmtId="0" fontId="59" fillId="75" borderId="6" xfId="0" applyFont="1" applyFill="1" applyBorder="1" applyAlignment="1">
      <alignment horizontal="center" vertical="center" wrapText="1"/>
    </xf>
    <xf numFmtId="0" fontId="158" fillId="75" borderId="81" xfId="145" applyFont="1" applyFill="1" applyBorder="1" applyAlignment="1">
      <alignment horizontal="center" vertical="top"/>
    </xf>
    <xf numFmtId="49" fontId="59" fillId="75" borderId="6" xfId="0" applyNumberFormat="1" applyFont="1" applyFill="1" applyBorder="1" applyAlignment="1">
      <alignment horizontal="center" vertical="center" wrapText="1"/>
    </xf>
    <xf numFmtId="186" fontId="0" fillId="0" borderId="85" xfId="0" applyNumberFormat="1" applyBorder="1" applyAlignment="1">
      <alignment horizontal="center" vertical="center"/>
    </xf>
    <xf numFmtId="0" fontId="59" fillId="75" borderId="80" xfId="82" applyFont="1" applyFill="1" applyBorder="1" applyAlignment="1">
      <alignment horizontal="center" vertical="center" wrapText="1"/>
    </xf>
    <xf numFmtId="202" fontId="12" fillId="0" borderId="0" xfId="10" applyNumberFormat="1" applyFont="1"/>
    <xf numFmtId="0" fontId="0" fillId="0" borderId="80" xfId="0" applyBorder="1" applyAlignment="1">
      <alignment horizontal="left" vertical="center"/>
    </xf>
    <xf numFmtId="0" fontId="187" fillId="6" borderId="80" xfId="3273" applyFont="1" applyFill="1" applyBorder="1" applyAlignment="1">
      <alignment horizontal="center" vertical="center"/>
    </xf>
    <xf numFmtId="0" fontId="12" fillId="6" borderId="6" xfId="9" applyFont="1" applyFill="1" applyBorder="1" applyAlignment="1">
      <alignment horizontal="center" vertical="center" wrapText="1"/>
    </xf>
    <xf numFmtId="0" fontId="12" fillId="6" borderId="6" xfId="9" applyFont="1" applyFill="1" applyBorder="1" applyAlignment="1">
      <alignment horizontal="left" vertical="center" wrapText="1"/>
    </xf>
    <xf numFmtId="202" fontId="12" fillId="6" borderId="6" xfId="2892" applyNumberFormat="1" applyFont="1" applyFill="1" applyBorder="1" applyAlignment="1">
      <alignment horizontal="right" vertical="center" wrapText="1"/>
    </xf>
    <xf numFmtId="0" fontId="12" fillId="6" borderId="6" xfId="9" applyFont="1" applyFill="1" applyBorder="1" applyAlignment="1">
      <alignment horizontal="right" vertical="center" wrapText="1"/>
    </xf>
    <xf numFmtId="0" fontId="11" fillId="6" borderId="0" xfId="0" applyFont="1" applyFill="1" applyAlignment="1">
      <alignment horizontal="center"/>
    </xf>
    <xf numFmtId="0" fontId="21" fillId="6" borderId="0" xfId="0" applyFont="1" applyFill="1" applyAlignment="1">
      <alignment vertical="center" wrapText="1"/>
    </xf>
    <xf numFmtId="0" fontId="12" fillId="6" borderId="0" xfId="0" applyFont="1" applyFill="1" applyAlignment="1">
      <alignment horizontal="left" vertical="top" wrapText="1"/>
    </xf>
    <xf numFmtId="0" fontId="11" fillId="76" borderId="81" xfId="0" applyFont="1" applyFill="1" applyBorder="1" applyAlignment="1">
      <alignment vertical="center" wrapText="1"/>
    </xf>
    <xf numFmtId="0" fontId="59" fillId="75" borderId="9" xfId="82" applyFont="1" applyFill="1" applyBorder="1" applyAlignment="1">
      <alignment horizontal="center" vertical="center" wrapText="1"/>
    </xf>
    <xf numFmtId="0" fontId="63" fillId="76" borderId="80" xfId="0" applyFont="1" applyFill="1" applyBorder="1" applyAlignment="1">
      <alignment horizontal="justify" vertical="center" wrapText="1"/>
    </xf>
    <xf numFmtId="0" fontId="16" fillId="76" borderId="80" xfId="0" applyFont="1" applyFill="1" applyBorder="1" applyAlignment="1">
      <alignment horizontal="center" vertical="center"/>
    </xf>
    <xf numFmtId="0" fontId="16" fillId="76" borderId="80" xfId="0" applyFont="1" applyFill="1" applyBorder="1" applyAlignment="1">
      <alignment horizontal="center" vertical="center" wrapText="1"/>
    </xf>
    <xf numFmtId="0" fontId="63" fillId="6" borderId="0" xfId="0" applyFont="1" applyFill="1" applyAlignment="1">
      <alignment vertical="center"/>
    </xf>
    <xf numFmtId="0" fontId="173" fillId="6" borderId="0" xfId="0" applyFont="1" applyFill="1"/>
    <xf numFmtId="0" fontId="187" fillId="0" borderId="80" xfId="3273" applyFont="1" applyFill="1" applyBorder="1" applyAlignment="1">
      <alignment horizontal="center"/>
    </xf>
    <xf numFmtId="49" fontId="59" fillId="75" borderId="80" xfId="9" applyNumberFormat="1" applyFont="1" applyFill="1" applyBorder="1" applyAlignment="1">
      <alignment horizontal="center" vertical="center" wrapText="1"/>
    </xf>
    <xf numFmtId="0" fontId="59" fillId="75" borderId="80" xfId="9" applyFont="1" applyFill="1" applyBorder="1" applyAlignment="1">
      <alignment horizontal="center" vertical="center" wrapText="1"/>
    </xf>
    <xf numFmtId="15" fontId="59" fillId="75" borderId="80" xfId="9" quotePrefix="1" applyNumberFormat="1" applyFont="1" applyFill="1" applyBorder="1" applyAlignment="1">
      <alignment horizontal="center" vertical="center" wrapText="1"/>
    </xf>
    <xf numFmtId="0" fontId="12" fillId="6" borderId="80" xfId="0" applyFont="1" applyFill="1" applyBorder="1" applyAlignment="1">
      <alignment horizontal="left" vertical="top" wrapText="1"/>
    </xf>
    <xf numFmtId="0" fontId="12" fillId="0" borderId="81" xfId="0" applyFont="1" applyBorder="1" applyAlignment="1">
      <alignment horizontal="left" vertical="center" wrapText="1"/>
    </xf>
    <xf numFmtId="205" fontId="0" fillId="0" borderId="80" xfId="2892" applyNumberFormat="1" applyFont="1" applyFill="1" applyBorder="1"/>
    <xf numFmtId="205" fontId="155" fillId="0" borderId="80" xfId="2892" applyNumberFormat="1" applyFont="1" applyBorder="1" applyAlignment="1">
      <alignment wrapText="1"/>
    </xf>
    <xf numFmtId="0" fontId="0" fillId="6" borderId="81" xfId="0" applyFill="1" applyBorder="1" applyAlignment="1">
      <alignment vertical="center" wrapText="1"/>
    </xf>
    <xf numFmtId="0" fontId="155" fillId="0" borderId="7" xfId="0" applyFont="1" applyBorder="1" applyAlignment="1">
      <alignment wrapText="1"/>
    </xf>
    <xf numFmtId="205" fontId="32" fillId="0" borderId="80" xfId="2892" applyNumberFormat="1" applyFont="1" applyBorder="1" applyAlignment="1">
      <alignment wrapText="1"/>
    </xf>
    <xf numFmtId="205" fontId="32" fillId="0" borderId="80" xfId="2892" applyNumberFormat="1" applyFont="1" applyBorder="1" applyAlignment="1">
      <alignment vertical="top" wrapText="1"/>
    </xf>
    <xf numFmtId="205" fontId="188" fillId="0" borderId="80" xfId="2892" applyNumberFormat="1" applyFont="1" applyBorder="1" applyAlignment="1">
      <alignment vertical="top" wrapText="1"/>
    </xf>
    <xf numFmtId="0" fontId="0" fillId="0" borderId="81" xfId="0" applyBorder="1" applyAlignment="1">
      <alignment vertical="center" wrapText="1"/>
    </xf>
    <xf numFmtId="0" fontId="12" fillId="0" borderId="80" xfId="2062" applyFont="1" applyBorder="1" applyAlignment="1">
      <alignment horizontal="left" vertical="top" wrapText="1"/>
    </xf>
    <xf numFmtId="0" fontId="12" fillId="0" borderId="80" xfId="2062" applyFont="1" applyBorder="1" applyAlignment="1">
      <alignment vertical="center" wrapText="1"/>
    </xf>
    <xf numFmtId="0" fontId="12" fillId="0" borderId="80" xfId="2062" applyFont="1" applyBorder="1" applyAlignment="1">
      <alignment horizontal="left" vertical="center" wrapText="1"/>
    </xf>
    <xf numFmtId="0" fontId="12" fillId="0" borderId="80" xfId="2062" applyFont="1" applyBorder="1" applyAlignment="1">
      <alignment horizontal="justify" vertical="center" wrapText="1"/>
    </xf>
    <xf numFmtId="0" fontId="12" fillId="0" borderId="85" xfId="2062" applyFont="1" applyBorder="1" applyAlignment="1">
      <alignment vertical="center" wrapText="1"/>
    </xf>
    <xf numFmtId="0" fontId="12" fillId="0" borderId="9" xfId="2062" applyFont="1" applyBorder="1" applyAlignment="1">
      <alignment horizontal="justify" vertical="center" wrapText="1"/>
    </xf>
    <xf numFmtId="0" fontId="12" fillId="0" borderId="9" xfId="2062" applyFont="1" applyBorder="1" applyAlignment="1">
      <alignment horizontal="left" vertical="center" wrapText="1"/>
    </xf>
    <xf numFmtId="0" fontId="12" fillId="0" borderId="9" xfId="2062" applyFont="1" applyBorder="1" applyAlignment="1">
      <alignment vertical="center" wrapText="1"/>
    </xf>
    <xf numFmtId="0" fontId="12" fillId="0" borderId="6" xfId="2062" applyFont="1" applyBorder="1" applyAlignment="1">
      <alignment horizontal="justify" vertical="center" wrapText="1"/>
    </xf>
    <xf numFmtId="0" fontId="33" fillId="6" borderId="87" xfId="2062" applyFont="1" applyFill="1" applyBorder="1" applyAlignment="1">
      <alignment horizontal="left" vertical="center"/>
    </xf>
    <xf numFmtId="202" fontId="21" fillId="0" borderId="80" xfId="3043" applyNumberFormat="1" applyFont="1" applyBorder="1" applyAlignment="1">
      <alignment horizontal="center" vertical="center" wrapText="1"/>
    </xf>
    <xf numFmtId="202" fontId="17" fillId="76" borderId="80" xfId="3043" applyNumberFormat="1" applyFont="1" applyFill="1" applyBorder="1" applyAlignment="1">
      <alignment vertical="center"/>
    </xf>
    <xf numFmtId="202" fontId="14" fillId="76" borderId="80" xfId="3043" applyNumberFormat="1" applyFont="1" applyFill="1" applyBorder="1" applyAlignment="1">
      <alignment horizontal="center" vertical="center" wrapText="1"/>
    </xf>
    <xf numFmtId="202" fontId="167" fillId="76" borderId="80" xfId="3043" applyNumberFormat="1" applyFont="1" applyFill="1" applyBorder="1" applyAlignment="1">
      <alignment horizontal="center" vertical="center" wrapText="1"/>
    </xf>
    <xf numFmtId="202" fontId="12" fillId="74" borderId="53" xfId="3043" applyNumberFormat="1" applyFont="1" applyFill="1" applyBorder="1" applyAlignment="1">
      <alignment horizontal="right" vertical="center"/>
    </xf>
    <xf numFmtId="202" fontId="22" fillId="87" borderId="80" xfId="3043" applyNumberFormat="1" applyFont="1" applyFill="1" applyBorder="1" applyAlignment="1">
      <alignment horizontal="center" vertical="center" wrapText="1"/>
    </xf>
    <xf numFmtId="0" fontId="64" fillId="6" borderId="0" xfId="2062" applyFont="1" applyFill="1" applyAlignment="1">
      <alignment vertical="top"/>
    </xf>
    <xf numFmtId="0" fontId="64" fillId="6" borderId="0" xfId="2062" applyFont="1" applyFill="1"/>
    <xf numFmtId="202" fontId="160" fillId="76" borderId="6" xfId="3043" applyNumberFormat="1" applyFont="1" applyFill="1" applyBorder="1" applyAlignment="1">
      <alignment horizontal="center" vertical="center" wrapText="1"/>
    </xf>
    <xf numFmtId="202" fontId="160" fillId="76" borderId="80" xfId="3043" applyNumberFormat="1" applyFont="1" applyFill="1" applyBorder="1" applyAlignment="1">
      <alignment horizontal="center" vertical="center" wrapText="1"/>
    </xf>
    <xf numFmtId="202" fontId="32" fillId="6" borderId="6" xfId="3043" applyNumberFormat="1" applyFont="1" applyFill="1" applyBorder="1" applyAlignment="1">
      <alignment horizontal="center" vertical="center" wrapText="1"/>
    </xf>
    <xf numFmtId="202" fontId="32" fillId="6" borderId="80" xfId="3043" applyNumberFormat="1" applyFont="1" applyFill="1" applyBorder="1" applyAlignment="1">
      <alignment horizontal="center" vertical="center" wrapText="1"/>
    </xf>
    <xf numFmtId="207" fontId="12" fillId="74" borderId="53" xfId="3043" applyNumberFormat="1" applyFont="1" applyFill="1" applyBorder="1" applyAlignment="1">
      <alignment horizontal="right" vertical="center"/>
    </xf>
    <xf numFmtId="0" fontId="12" fillId="6" borderId="0" xfId="0" applyFont="1" applyFill="1" applyAlignment="1">
      <alignment horizontal="left" wrapText="1"/>
    </xf>
    <xf numFmtId="0" fontId="0" fillId="0" borderId="6" xfId="0" applyFill="1" applyBorder="1" applyAlignment="1">
      <alignment vertical="center"/>
    </xf>
    <xf numFmtId="0" fontId="0" fillId="0" borderId="80" xfId="0" applyFill="1" applyBorder="1" applyAlignment="1">
      <alignment vertical="center"/>
    </xf>
    <xf numFmtId="0" fontId="0" fillId="0" borderId="0" xfId="0" applyFill="1"/>
    <xf numFmtId="0" fontId="12" fillId="0" borderId="80" xfId="0" applyFont="1" applyFill="1" applyBorder="1" applyAlignment="1">
      <alignment vertical="center"/>
    </xf>
    <xf numFmtId="0" fontId="12" fillId="0" borderId="80" xfId="10" applyFont="1" applyFill="1" applyBorder="1" applyAlignment="1">
      <alignment horizontal="center" vertical="center" wrapText="1"/>
    </xf>
    <xf numFmtId="0" fontId="12" fillId="0" borderId="80" xfId="10" applyFont="1" applyFill="1" applyBorder="1" applyAlignment="1">
      <alignment horizontal="justify" vertical="center"/>
    </xf>
    <xf numFmtId="202" fontId="17" fillId="0" borderId="80" xfId="2892" applyNumberFormat="1" applyFont="1" applyFill="1" applyBorder="1" applyAlignment="1">
      <alignment wrapText="1"/>
    </xf>
    <xf numFmtId="0" fontId="18" fillId="0" borderId="80" xfId="10" applyFont="1" applyFill="1" applyBorder="1" applyAlignment="1">
      <alignment vertical="center" wrapText="1"/>
    </xf>
    <xf numFmtId="0" fontId="12" fillId="0" borderId="80" xfId="0" applyFont="1" applyFill="1" applyBorder="1" applyAlignment="1">
      <alignment vertical="center" wrapText="1"/>
    </xf>
    <xf numFmtId="0" fontId="12" fillId="0" borderId="80" xfId="10" applyFont="1" applyFill="1" applyBorder="1" applyAlignment="1">
      <alignment horizontal="justify" vertical="top"/>
    </xf>
    <xf numFmtId="0" fontId="12" fillId="0" borderId="80" xfId="10" applyFont="1" applyFill="1" applyBorder="1" applyAlignment="1">
      <alignment horizontal="justify" vertical="top" wrapText="1"/>
    </xf>
    <xf numFmtId="0" fontId="12" fillId="0" borderId="80" xfId="0" applyFont="1" applyFill="1" applyBorder="1" applyAlignment="1">
      <alignment horizontal="justify" vertical="top"/>
    </xf>
    <xf numFmtId="0" fontId="14" fillId="0" borderId="80" xfId="10" applyFont="1" applyFill="1" applyBorder="1" applyAlignment="1">
      <alignment horizontal="justify" vertical="top" wrapText="1"/>
    </xf>
    <xf numFmtId="0" fontId="12" fillId="5" borderId="80" xfId="10" applyFont="1" applyFill="1" applyBorder="1" applyAlignment="1">
      <alignment horizontal="center" wrapText="1"/>
    </xf>
    <xf numFmtId="202" fontId="12" fillId="0" borderId="80" xfId="2892" applyNumberFormat="1" applyFont="1" applyFill="1" applyBorder="1" applyAlignment="1">
      <alignment horizontal="left" vertical="center" wrapText="1" indent="1"/>
    </xf>
    <xf numFmtId="205" fontId="11" fillId="76" borderId="80" xfId="2892" applyNumberFormat="1" applyFont="1" applyFill="1" applyBorder="1" applyAlignment="1">
      <alignment vertical="center" wrapText="1"/>
    </xf>
    <xf numFmtId="202" fontId="0" fillId="0" borderId="80" xfId="2892" applyNumberFormat="1" applyFont="1" applyFill="1" applyBorder="1"/>
    <xf numFmtId="202" fontId="11" fillId="76" borderId="81" xfId="2892" applyNumberFormat="1" applyFont="1" applyFill="1" applyBorder="1" applyAlignment="1">
      <alignment vertical="center" wrapText="1"/>
    </xf>
    <xf numFmtId="205" fontId="160" fillId="76" borderId="4" xfId="2892" applyNumberFormat="1" applyFont="1" applyFill="1" applyBorder="1" applyAlignment="1">
      <alignment wrapText="1"/>
    </xf>
    <xf numFmtId="202" fontId="32" fillId="0" borderId="80" xfId="2892" applyNumberFormat="1" applyFont="1" applyBorder="1" applyAlignment="1">
      <alignment wrapText="1"/>
    </xf>
    <xf numFmtId="202" fontId="32" fillId="0" borderId="80" xfId="2892" applyNumberFormat="1" applyFont="1" applyBorder="1" applyAlignment="1">
      <alignment vertical="top" wrapText="1"/>
    </xf>
    <xf numFmtId="202" fontId="155" fillId="0" borderId="80" xfId="2892" applyNumberFormat="1" applyFont="1" applyBorder="1" applyAlignment="1">
      <alignment wrapText="1"/>
    </xf>
    <xf numFmtId="202" fontId="188" fillId="0" borderId="80" xfId="2892" applyNumberFormat="1" applyFont="1" applyBorder="1" applyAlignment="1">
      <alignment wrapText="1"/>
    </xf>
    <xf numFmtId="202" fontId="188" fillId="0" borderId="80" xfId="2892" applyNumberFormat="1" applyFont="1" applyBorder="1" applyAlignment="1">
      <alignment vertical="top" wrapText="1"/>
    </xf>
    <xf numFmtId="213" fontId="0" fillId="6" borderId="0" xfId="0" applyNumberFormat="1" applyFill="1" applyAlignment="1">
      <alignment wrapText="1"/>
    </xf>
    <xf numFmtId="202" fontId="0" fillId="0" borderId="80" xfId="2892" applyNumberFormat="1" applyFont="1" applyBorder="1" applyAlignment="1">
      <alignment horizontal="center" vertical="center" wrapText="1"/>
    </xf>
    <xf numFmtId="202" fontId="11" fillId="0" borderId="80" xfId="2892" applyNumberFormat="1" applyFont="1" applyBorder="1" applyAlignment="1">
      <alignment horizontal="center" vertical="center" wrapText="1"/>
    </xf>
    <xf numFmtId="202" fontId="12" fillId="0" borderId="80" xfId="2892" applyNumberFormat="1" applyFont="1" applyBorder="1" applyAlignment="1">
      <alignment vertical="top" wrapText="1"/>
    </xf>
    <xf numFmtId="202" fontId="160" fillId="76" borderId="4" xfId="2892" applyNumberFormat="1" applyFont="1" applyFill="1" applyBorder="1" applyAlignment="1">
      <alignment wrapText="1"/>
    </xf>
    <xf numFmtId="202" fontId="191" fillId="76" borderId="4" xfId="2892" applyNumberFormat="1" applyFont="1" applyFill="1" applyBorder="1" applyAlignment="1">
      <alignment wrapText="1"/>
    </xf>
    <xf numFmtId="202" fontId="191" fillId="76" borderId="80" xfId="0" applyNumberFormat="1" applyFont="1" applyFill="1" applyBorder="1" applyAlignment="1">
      <alignment wrapText="1"/>
    </xf>
    <xf numFmtId="202" fontId="0" fillId="6" borderId="0" xfId="0" applyNumberFormat="1" applyFill="1" applyAlignment="1">
      <alignment wrapText="1"/>
    </xf>
    <xf numFmtId="3" fontId="32" fillId="0" borderId="80" xfId="0" applyNumberFormat="1" applyFont="1" applyBorder="1" applyAlignment="1">
      <alignment wrapText="1"/>
    </xf>
    <xf numFmtId="0" fontId="32" fillId="0" borderId="6" xfId="0" applyFont="1" applyBorder="1" applyAlignment="1">
      <alignment wrapText="1"/>
    </xf>
    <xf numFmtId="3" fontId="32" fillId="0" borderId="6" xfId="0" applyNumberFormat="1" applyFont="1" applyBorder="1" applyAlignment="1">
      <alignment wrapText="1"/>
    </xf>
    <xf numFmtId="0" fontId="21" fillId="0" borderId="80" xfId="10" applyFont="1" applyFill="1" applyBorder="1" applyAlignment="1">
      <alignment horizontal="center" vertical="center" wrapText="1"/>
    </xf>
    <xf numFmtId="0" fontId="156" fillId="0" borderId="0" xfId="0" applyFont="1" applyAlignment="1">
      <alignment horizontal="left" vertical="center" wrapText="1"/>
    </xf>
    <xf numFmtId="0" fontId="158" fillId="75" borderId="81" xfId="0" applyFont="1" applyFill="1" applyBorder="1" applyAlignment="1">
      <alignment horizontal="left"/>
    </xf>
    <xf numFmtId="0" fontId="158" fillId="75" borderId="9" xfId="0" applyFont="1" applyFill="1" applyBorder="1" applyAlignment="1">
      <alignment horizontal="left"/>
    </xf>
    <xf numFmtId="0" fontId="12" fillId="6" borderId="0" xfId="0" applyFont="1" applyFill="1" applyAlignment="1">
      <alignment horizontal="left" wrapText="1"/>
    </xf>
    <xf numFmtId="0" fontId="12" fillId="6" borderId="0" xfId="0" applyFont="1" applyFill="1" applyAlignment="1">
      <alignment horizontal="left" vertical="top" wrapText="1"/>
    </xf>
    <xf numFmtId="0" fontId="59" fillId="75" borderId="62" xfId="0" applyFont="1" applyFill="1" applyBorder="1" applyAlignment="1">
      <alignment horizontal="center"/>
    </xf>
    <xf numFmtId="0" fontId="59" fillId="75" borderId="63" xfId="0" applyFont="1" applyFill="1" applyBorder="1" applyAlignment="1">
      <alignment horizontal="center"/>
    </xf>
    <xf numFmtId="0" fontId="59" fillId="75" borderId="88" xfId="0" applyFont="1" applyFill="1" applyBorder="1" applyAlignment="1">
      <alignment horizontal="center"/>
    </xf>
    <xf numFmtId="0" fontId="59" fillId="75" borderId="48" xfId="0" applyFont="1" applyFill="1" applyBorder="1" applyAlignment="1">
      <alignment horizontal="center"/>
    </xf>
    <xf numFmtId="0" fontId="59" fillId="75" borderId="46" xfId="0" applyFont="1" applyFill="1" applyBorder="1" applyAlignment="1">
      <alignment horizontal="center"/>
    </xf>
    <xf numFmtId="0" fontId="59" fillId="75" borderId="47" xfId="0" applyFont="1" applyFill="1" applyBorder="1" applyAlignment="1">
      <alignment horizontal="center"/>
    </xf>
    <xf numFmtId="0" fontId="11" fillId="76" borderId="81" xfId="0" applyFont="1" applyFill="1" applyBorder="1" applyAlignment="1">
      <alignment horizontal="left"/>
    </xf>
    <xf numFmtId="0" fontId="11" fillId="76" borderId="10" xfId="0" applyFont="1" applyFill="1" applyBorder="1" applyAlignment="1">
      <alignment horizontal="left"/>
    </xf>
    <xf numFmtId="0" fontId="11" fillId="76" borderId="9" xfId="0" applyFont="1" applyFill="1" applyBorder="1" applyAlignment="1">
      <alignment horizontal="left"/>
    </xf>
    <xf numFmtId="0" fontId="11" fillId="75" borderId="81" xfId="0" applyFont="1" applyFill="1" applyBorder="1" applyAlignment="1">
      <alignment horizontal="left"/>
    </xf>
    <xf numFmtId="0" fontId="11" fillId="75" borderId="10" xfId="0" applyFont="1" applyFill="1" applyBorder="1" applyAlignment="1">
      <alignment horizontal="left"/>
    </xf>
    <xf numFmtId="0" fontId="11" fillId="75" borderId="9" xfId="0" applyFont="1" applyFill="1" applyBorder="1" applyAlignment="1">
      <alignment horizontal="left"/>
    </xf>
    <xf numFmtId="0" fontId="12" fillId="6" borderId="0" xfId="0" applyFont="1" applyFill="1" applyAlignment="1">
      <alignment vertical="top" wrapText="1"/>
    </xf>
    <xf numFmtId="0" fontId="12" fillId="0" borderId="0" xfId="0" applyFont="1" applyAlignment="1">
      <alignment vertical="top" wrapText="1"/>
    </xf>
    <xf numFmtId="0" fontId="17" fillId="76" borderId="81" xfId="0" applyFont="1" applyFill="1" applyBorder="1" applyAlignment="1">
      <alignment horizontal="left"/>
    </xf>
    <xf numFmtId="0" fontId="17" fillId="76" borderId="10" xfId="0" applyFont="1" applyFill="1" applyBorder="1" applyAlignment="1">
      <alignment horizontal="left"/>
    </xf>
    <xf numFmtId="0" fontId="17" fillId="76" borderId="9" xfId="0" applyFont="1" applyFill="1" applyBorder="1" applyAlignment="1">
      <alignment horizontal="left"/>
    </xf>
    <xf numFmtId="0" fontId="11" fillId="76" borderId="81" xfId="0" applyFont="1" applyFill="1" applyBorder="1" applyAlignment="1">
      <alignment horizontal="left" vertical="center" wrapText="1"/>
    </xf>
    <xf numFmtId="0" fontId="11" fillId="76" borderId="10" xfId="0" applyFont="1" applyFill="1" applyBorder="1" applyAlignment="1">
      <alignment horizontal="left" vertical="center" wrapText="1"/>
    </xf>
    <xf numFmtId="0" fontId="11" fillId="76" borderId="9" xfId="0" applyFont="1" applyFill="1" applyBorder="1" applyAlignment="1">
      <alignment horizontal="left" vertical="center" wrapText="1"/>
    </xf>
    <xf numFmtId="0" fontId="158" fillId="75" borderId="81" xfId="0" applyFont="1" applyFill="1" applyBorder="1" applyAlignment="1">
      <alignment horizontal="left" vertical="center"/>
    </xf>
    <xf numFmtId="0" fontId="158" fillId="75" borderId="9" xfId="0" applyFont="1" applyFill="1" applyBorder="1" applyAlignment="1">
      <alignment horizontal="left" vertical="center"/>
    </xf>
    <xf numFmtId="0" fontId="11" fillId="76" borderId="81" xfId="0" applyFont="1" applyFill="1" applyBorder="1" applyAlignment="1">
      <alignment vertical="center" wrapText="1"/>
    </xf>
    <xf numFmtId="0" fontId="11" fillId="76" borderId="10" xfId="0" applyFont="1" applyFill="1" applyBorder="1" applyAlignment="1">
      <alignment vertical="center" wrapText="1"/>
    </xf>
    <xf numFmtId="0" fontId="11" fillId="76" borderId="9" xfId="0" applyFont="1" applyFill="1" applyBorder="1" applyAlignment="1">
      <alignment vertical="center" wrapText="1"/>
    </xf>
    <xf numFmtId="0" fontId="59" fillId="75" borderId="86" xfId="0" applyFont="1" applyFill="1" applyBorder="1" applyAlignment="1">
      <alignment horizontal="left" vertical="center" wrapText="1"/>
    </xf>
    <xf numFmtId="0" fontId="59" fillId="75" borderId="87" xfId="0" applyFont="1" applyFill="1" applyBorder="1" applyAlignment="1">
      <alignment horizontal="left" vertical="center" wrapText="1"/>
    </xf>
    <xf numFmtId="0" fontId="59" fillId="75" borderId="7" xfId="0" applyFont="1" applyFill="1" applyBorder="1" applyAlignment="1">
      <alignment horizontal="left" vertical="center" wrapText="1"/>
    </xf>
    <xf numFmtId="0" fontId="59" fillId="75" borderId="4" xfId="0" applyFont="1" applyFill="1" applyBorder="1" applyAlignment="1">
      <alignment horizontal="left" vertical="center" wrapText="1"/>
    </xf>
    <xf numFmtId="0" fontId="59" fillId="75" borderId="80" xfId="0" applyFont="1" applyFill="1" applyBorder="1" applyAlignment="1">
      <alignment horizontal="center" vertical="center" wrapText="1"/>
    </xf>
    <xf numFmtId="0" fontId="12" fillId="0" borderId="80" xfId="0" applyFont="1" applyBorder="1" applyAlignment="1">
      <alignment horizontal="center" vertical="center" wrapText="1"/>
    </xf>
    <xf numFmtId="0" fontId="12" fillId="0" borderId="80" xfId="0" applyFont="1" applyBorder="1" applyAlignment="1">
      <alignment horizontal="justify" vertical="center" wrapText="1"/>
    </xf>
    <xf numFmtId="0" fontId="17" fillId="76" borderId="81" xfId="0" applyFont="1" applyFill="1" applyBorder="1" applyAlignment="1">
      <alignment horizontal="left" vertical="center" wrapText="1"/>
    </xf>
    <xf numFmtId="0" fontId="17" fillId="76" borderId="10" xfId="0" applyFont="1" applyFill="1" applyBorder="1" applyAlignment="1">
      <alignment horizontal="left" vertical="center" wrapText="1"/>
    </xf>
    <xf numFmtId="0" fontId="17" fillId="76" borderId="9" xfId="0" applyFont="1" applyFill="1" applyBorder="1" applyAlignment="1">
      <alignment horizontal="left" vertical="center" wrapText="1"/>
    </xf>
    <xf numFmtId="205" fontId="12" fillId="0" borderId="85" xfId="2892" applyNumberFormat="1" applyFont="1" applyBorder="1" applyAlignment="1">
      <alignment horizontal="left" vertical="center" wrapText="1"/>
    </xf>
    <xf numFmtId="205" fontId="12" fillId="0" borderId="14" xfId="2892" applyNumberFormat="1" applyFont="1" applyBorder="1" applyAlignment="1">
      <alignment horizontal="left" vertical="center" wrapText="1"/>
    </xf>
    <xf numFmtId="205" fontId="12" fillId="0" borderId="6" xfId="2892" applyNumberFormat="1" applyFont="1" applyBorder="1" applyAlignment="1">
      <alignment horizontal="left" vertical="center" wrapText="1"/>
    </xf>
    <xf numFmtId="205" fontId="12" fillId="0" borderId="85" xfId="2892" applyNumberFormat="1" applyFont="1" applyBorder="1" applyAlignment="1">
      <alignment horizontal="center" vertical="center" wrapText="1"/>
    </xf>
    <xf numFmtId="205" fontId="12" fillId="0" borderId="14" xfId="2892" applyNumberFormat="1" applyFont="1" applyBorder="1" applyAlignment="1">
      <alignment horizontal="center" vertical="center" wrapText="1"/>
    </xf>
    <xf numFmtId="205" fontId="12" fillId="0" borderId="6" xfId="2892" applyNumberFormat="1" applyFont="1" applyBorder="1" applyAlignment="1">
      <alignment horizontal="center" vertical="center" wrapText="1"/>
    </xf>
    <xf numFmtId="0" fontId="59" fillId="75" borderId="81" xfId="0" applyFont="1" applyFill="1" applyBorder="1" applyAlignment="1">
      <alignment horizontal="left" vertical="center"/>
    </xf>
    <xf numFmtId="0" fontId="59" fillId="75" borderId="9" xfId="0" applyFont="1" applyFill="1" applyBorder="1" applyAlignment="1">
      <alignment horizontal="left" vertical="center"/>
    </xf>
    <xf numFmtId="0" fontId="11" fillId="76" borderId="80" xfId="0" applyFont="1" applyFill="1" applyBorder="1" applyAlignment="1">
      <alignment horizontal="left" vertical="center"/>
    </xf>
    <xf numFmtId="0" fontId="59" fillId="75" borderId="85" xfId="0" applyFont="1" applyFill="1" applyBorder="1" applyAlignment="1">
      <alignment horizontal="left" vertical="center"/>
    </xf>
    <xf numFmtId="0" fontId="59" fillId="75" borderId="6" xfId="0" applyFont="1" applyFill="1" applyBorder="1" applyAlignment="1">
      <alignment horizontal="left" vertical="center"/>
    </xf>
    <xf numFmtId="0" fontId="59" fillId="75" borderId="85" xfId="0" applyFont="1" applyFill="1" applyBorder="1" applyAlignment="1">
      <alignment horizontal="center" vertical="center" wrapText="1"/>
    </xf>
    <xf numFmtId="0" fontId="59" fillId="75" borderId="6" xfId="0" applyFont="1" applyFill="1" applyBorder="1" applyAlignment="1">
      <alignment horizontal="center" vertical="center" wrapText="1"/>
    </xf>
    <xf numFmtId="15" fontId="59" fillId="75" borderId="87" xfId="0" quotePrefix="1" applyNumberFormat="1" applyFont="1" applyFill="1" applyBorder="1" applyAlignment="1">
      <alignment horizontal="center" vertical="center" wrapText="1"/>
    </xf>
    <xf numFmtId="0" fontId="59" fillId="75" borderId="4" xfId="0" applyFont="1" applyFill="1" applyBorder="1" applyAlignment="1">
      <alignment horizontal="center" vertical="center" wrapText="1"/>
    </xf>
    <xf numFmtId="0" fontId="17" fillId="76" borderId="80" xfId="0" applyFont="1" applyFill="1" applyBorder="1" applyAlignment="1">
      <alignment horizontal="left" vertical="center"/>
    </xf>
    <xf numFmtId="0" fontId="59" fillId="75" borderId="86" xfId="80" applyFont="1" applyFill="1" applyBorder="1" applyAlignment="1">
      <alignment horizontal="center" vertical="center" wrapText="1"/>
    </xf>
    <xf numFmtId="0" fontId="59" fillId="75" borderId="89" xfId="80" applyFont="1" applyFill="1" applyBorder="1" applyAlignment="1">
      <alignment horizontal="center" vertical="center" wrapText="1"/>
    </xf>
    <xf numFmtId="0" fontId="59" fillId="75" borderId="87" xfId="80" applyFont="1" applyFill="1" applyBorder="1" applyAlignment="1">
      <alignment horizontal="center" vertical="center" wrapText="1"/>
    </xf>
    <xf numFmtId="0" fontId="59" fillId="75" borderId="7" xfId="80" applyFont="1" applyFill="1" applyBorder="1" applyAlignment="1">
      <alignment horizontal="center" vertical="center" wrapText="1"/>
    </xf>
    <xf numFmtId="0" fontId="59" fillId="75" borderId="12" xfId="80" applyFont="1" applyFill="1" applyBorder="1" applyAlignment="1">
      <alignment horizontal="center" vertical="center" wrapText="1"/>
    </xf>
    <xf numFmtId="0" fontId="59" fillId="75" borderId="5" xfId="80" applyFont="1" applyFill="1" applyBorder="1" applyAlignment="1">
      <alignment horizontal="center" vertical="center" wrapText="1"/>
    </xf>
    <xf numFmtId="0" fontId="59" fillId="75" borderId="14" xfId="0" applyFont="1" applyFill="1" applyBorder="1" applyAlignment="1">
      <alignment horizontal="center" vertical="center" wrapText="1"/>
    </xf>
    <xf numFmtId="0" fontId="59" fillId="75" borderId="85" xfId="0" applyFont="1" applyFill="1" applyBorder="1" applyAlignment="1">
      <alignment horizontal="left" vertical="center" wrapText="1"/>
    </xf>
    <xf numFmtId="0" fontId="59" fillId="75" borderId="14" xfId="0" applyFont="1" applyFill="1" applyBorder="1" applyAlignment="1">
      <alignment horizontal="left" vertical="center" wrapText="1"/>
    </xf>
    <xf numFmtId="0" fontId="59" fillId="75" borderId="6" xfId="0" applyFont="1" applyFill="1" applyBorder="1" applyAlignment="1">
      <alignment horizontal="left" vertical="center" wrapText="1"/>
    </xf>
    <xf numFmtId="0" fontId="59" fillId="75" borderId="4" xfId="80" applyFont="1" applyFill="1" applyBorder="1" applyAlignment="1">
      <alignment horizontal="center" vertical="center" wrapText="1"/>
    </xf>
    <xf numFmtId="0" fontId="59" fillId="75" borderId="81" xfId="0" applyFont="1" applyFill="1" applyBorder="1" applyAlignment="1">
      <alignment horizontal="left"/>
    </xf>
    <xf numFmtId="0" fontId="59" fillId="75" borderId="9" xfId="0" applyFont="1" applyFill="1" applyBorder="1" applyAlignment="1">
      <alignment horizontal="left"/>
    </xf>
    <xf numFmtId="0" fontId="161" fillId="76" borderId="81" xfId="80" applyFont="1" applyFill="1" applyBorder="1" applyAlignment="1">
      <alignment horizontal="left" wrapText="1"/>
    </xf>
    <xf numFmtId="0" fontId="161" fillId="76" borderId="10" xfId="80" applyFont="1" applyFill="1" applyBorder="1" applyAlignment="1">
      <alignment horizontal="left" wrapText="1"/>
    </xf>
    <xf numFmtId="0" fontId="161" fillId="76" borderId="9" xfId="80" applyFont="1" applyFill="1" applyBorder="1" applyAlignment="1">
      <alignment horizontal="left" wrapText="1"/>
    </xf>
    <xf numFmtId="0" fontId="161" fillId="76" borderId="81" xfId="80" applyFont="1" applyFill="1" applyBorder="1" applyAlignment="1">
      <alignment horizontal="left"/>
    </xf>
    <xf numFmtId="0" fontId="161" fillId="76" borderId="10" xfId="80" applyFont="1" applyFill="1" applyBorder="1" applyAlignment="1">
      <alignment horizontal="left"/>
    </xf>
    <xf numFmtId="0" fontId="161" fillId="76" borderId="9" xfId="80" applyFont="1" applyFill="1" applyBorder="1" applyAlignment="1">
      <alignment horizontal="left"/>
    </xf>
    <xf numFmtId="0" fontId="59" fillId="75" borderId="86" xfId="0" applyFont="1" applyFill="1" applyBorder="1" applyAlignment="1">
      <alignment horizontal="left" vertical="center"/>
    </xf>
    <xf numFmtId="0" fontId="59" fillId="75" borderId="87" xfId="0" applyFont="1" applyFill="1" applyBorder="1" applyAlignment="1">
      <alignment horizontal="left" vertical="center"/>
    </xf>
    <xf numFmtId="0" fontId="59" fillId="75" borderId="51" xfId="0" applyFont="1" applyFill="1" applyBorder="1" applyAlignment="1">
      <alignment horizontal="left" vertical="center"/>
    </xf>
    <xf numFmtId="0" fontId="59" fillId="75" borderId="52" xfId="0" applyFont="1" applyFill="1" applyBorder="1" applyAlignment="1">
      <alignment horizontal="left" vertical="center"/>
    </xf>
    <xf numFmtId="0" fontId="59" fillId="75" borderId="80" xfId="0" applyFont="1" applyFill="1" applyBorder="1" applyAlignment="1">
      <alignment horizontal="center"/>
    </xf>
    <xf numFmtId="0" fontId="161" fillId="76" borderId="7" xfId="80" applyFont="1" applyFill="1" applyBorder="1" applyAlignment="1">
      <alignment horizontal="left"/>
    </xf>
    <xf numFmtId="0" fontId="161" fillId="76" borderId="12" xfId="80" applyFont="1" applyFill="1" applyBorder="1" applyAlignment="1">
      <alignment horizontal="left"/>
    </xf>
    <xf numFmtId="0" fontId="161" fillId="76" borderId="4" xfId="80" applyFont="1" applyFill="1" applyBorder="1" applyAlignment="1">
      <alignment horizontal="left"/>
    </xf>
    <xf numFmtId="0" fontId="161" fillId="76" borderId="81" xfId="80" applyFont="1" applyFill="1" applyBorder="1" applyAlignment="1">
      <alignment horizontal="left" vertical="center" wrapText="1"/>
    </xf>
    <xf numFmtId="0" fontId="161" fillId="76" borderId="10" xfId="80" applyFont="1" applyFill="1" applyBorder="1" applyAlignment="1">
      <alignment horizontal="left" vertical="center" wrapText="1"/>
    </xf>
    <xf numFmtId="0" fontId="161" fillId="76" borderId="9" xfId="80" applyFont="1" applyFill="1" applyBorder="1" applyAlignment="1">
      <alignment horizontal="left" vertical="center" wrapText="1"/>
    </xf>
    <xf numFmtId="0" fontId="59" fillId="75" borderId="81" xfId="10" applyFont="1" applyFill="1" applyBorder="1" applyAlignment="1">
      <alignment horizontal="left" vertical="center"/>
    </xf>
    <xf numFmtId="0" fontId="59" fillId="75" borderId="9" xfId="10" applyFont="1" applyFill="1" applyBorder="1" applyAlignment="1">
      <alignment horizontal="left" vertical="center"/>
    </xf>
    <xf numFmtId="0" fontId="158" fillId="75" borderId="81" xfId="145" applyFont="1" applyFill="1" applyBorder="1" applyAlignment="1">
      <alignment horizontal="center" vertical="top"/>
    </xf>
    <xf numFmtId="0" fontId="158" fillId="75" borderId="9" xfId="145" applyFont="1" applyFill="1" applyBorder="1" applyAlignment="1">
      <alignment horizontal="center" vertical="top"/>
    </xf>
    <xf numFmtId="0" fontId="59" fillId="75" borderId="81" xfId="0" applyFont="1" applyFill="1" applyBorder="1" applyAlignment="1">
      <alignment horizontal="left" vertical="center" wrapText="1"/>
    </xf>
    <xf numFmtId="0" fontId="59" fillId="75" borderId="9" xfId="0" applyFont="1" applyFill="1" applyBorder="1" applyAlignment="1">
      <alignment horizontal="left" vertical="center" wrapText="1"/>
    </xf>
    <xf numFmtId="0" fontId="59" fillId="75" borderId="81" xfId="80" applyFont="1" applyFill="1" applyBorder="1" applyAlignment="1">
      <alignment horizontal="center" vertical="center" wrapText="1"/>
    </xf>
    <xf numFmtId="0" fontId="59" fillId="75" borderId="10" xfId="80" applyFont="1" applyFill="1" applyBorder="1" applyAlignment="1">
      <alignment horizontal="center" vertical="center" wrapText="1"/>
    </xf>
    <xf numFmtId="0" fontId="59" fillId="75" borderId="9" xfId="80" applyFont="1" applyFill="1" applyBorder="1" applyAlignment="1">
      <alignment horizontal="center" vertical="center" wrapText="1"/>
    </xf>
    <xf numFmtId="0" fontId="59" fillId="75" borderId="86" xfId="0" applyFont="1" applyFill="1" applyBorder="1" applyAlignment="1">
      <alignment horizontal="center" vertical="center" wrapText="1"/>
    </xf>
    <xf numFmtId="0" fontId="59" fillId="75" borderId="7" xfId="0" applyFont="1" applyFill="1" applyBorder="1" applyAlignment="1">
      <alignment horizontal="center" vertical="center" wrapText="1"/>
    </xf>
    <xf numFmtId="0" fontId="59" fillId="75" borderId="81" xfId="80" applyFont="1" applyFill="1" applyBorder="1" applyAlignment="1">
      <alignment vertical="center"/>
    </xf>
    <xf numFmtId="0" fontId="59" fillId="75" borderId="86" xfId="0" applyFont="1" applyFill="1" applyBorder="1" applyAlignment="1">
      <alignment vertical="center"/>
    </xf>
    <xf numFmtId="0" fontId="59" fillId="75" borderId="81" xfId="0" applyFont="1" applyFill="1" applyBorder="1" applyAlignment="1">
      <alignment horizontal="center" vertical="center" wrapText="1"/>
    </xf>
    <xf numFmtId="49" fontId="59" fillId="75" borderId="81" xfId="0" applyNumberFormat="1" applyFont="1" applyFill="1" applyBorder="1" applyAlignment="1">
      <alignment horizontal="center" vertical="center" wrapText="1"/>
    </xf>
    <xf numFmtId="49" fontId="59" fillId="75" borderId="9" xfId="0" applyNumberFormat="1" applyFont="1" applyFill="1" applyBorder="1" applyAlignment="1">
      <alignment horizontal="center" vertical="center" wrapText="1"/>
    </xf>
    <xf numFmtId="49" fontId="59" fillId="75" borderId="89" xfId="0" applyNumberFormat="1" applyFont="1" applyFill="1" applyBorder="1" applyAlignment="1">
      <alignment horizontal="center" vertical="center" wrapText="1"/>
    </xf>
    <xf numFmtId="49" fontId="59" fillId="75" borderId="10" xfId="0" applyNumberFormat="1" applyFont="1" applyFill="1" applyBorder="1" applyAlignment="1">
      <alignment horizontal="center" vertical="center" wrapText="1"/>
    </xf>
    <xf numFmtId="49" fontId="59" fillId="75" borderId="0" xfId="0" applyNumberFormat="1" applyFont="1" applyFill="1" applyAlignment="1">
      <alignment horizontal="center" vertical="center" wrapText="1"/>
    </xf>
    <xf numFmtId="49" fontId="59" fillId="75" borderId="86" xfId="0" applyNumberFormat="1" applyFont="1" applyFill="1" applyBorder="1" applyAlignment="1">
      <alignment horizontal="center" vertical="center" wrapText="1"/>
    </xf>
    <xf numFmtId="49" fontId="59" fillId="75" borderId="85" xfId="0" applyNumberFormat="1" applyFont="1" applyFill="1" applyBorder="1" applyAlignment="1">
      <alignment horizontal="center" vertical="center" wrapText="1"/>
    </xf>
    <xf numFmtId="49" fontId="59" fillId="75" borderId="6" xfId="0" applyNumberFormat="1" applyFont="1" applyFill="1" applyBorder="1" applyAlignment="1">
      <alignment horizontal="center" vertical="center" wrapText="1"/>
    </xf>
    <xf numFmtId="49" fontId="59" fillId="75" borderId="5" xfId="0" applyNumberFormat="1" applyFont="1" applyFill="1" applyBorder="1" applyAlignment="1">
      <alignment horizontal="center" vertical="center" wrapText="1"/>
    </xf>
    <xf numFmtId="49" fontId="59" fillId="75" borderId="4" xfId="0" applyNumberFormat="1" applyFont="1" applyFill="1" applyBorder="1" applyAlignment="1">
      <alignment horizontal="center" vertical="center" wrapText="1"/>
    </xf>
    <xf numFmtId="49" fontId="185" fillId="6" borderId="0" xfId="0" applyNumberFormat="1" applyFont="1" applyFill="1" applyAlignment="1">
      <alignment horizontal="justify" vertical="center" wrapText="1"/>
    </xf>
    <xf numFmtId="49" fontId="59" fillId="75" borderId="86" xfId="0" applyNumberFormat="1" applyFont="1" applyFill="1" applyBorder="1" applyAlignment="1">
      <alignment horizontal="left" vertical="center" wrapText="1"/>
    </xf>
    <xf numFmtId="49" fontId="59" fillId="75" borderId="87" xfId="0" applyNumberFormat="1" applyFont="1" applyFill="1" applyBorder="1" applyAlignment="1">
      <alignment horizontal="left" vertical="center" wrapText="1"/>
    </xf>
    <xf numFmtId="49" fontId="59" fillId="75" borderId="3" xfId="0" applyNumberFormat="1" applyFont="1" applyFill="1" applyBorder="1" applyAlignment="1">
      <alignment horizontal="left" vertical="center" wrapText="1"/>
    </xf>
    <xf numFmtId="49" fontId="59" fillId="75" borderId="5" xfId="0" applyNumberFormat="1" applyFont="1" applyFill="1" applyBorder="1" applyAlignment="1">
      <alignment horizontal="left" vertical="center" wrapText="1"/>
    </xf>
    <xf numFmtId="49" fontId="59" fillId="75" borderId="7" xfId="0" applyNumberFormat="1" applyFont="1" applyFill="1" applyBorder="1" applyAlignment="1">
      <alignment horizontal="left" vertical="center" wrapText="1"/>
    </xf>
    <xf numFmtId="49" fontId="59" fillId="75" borderId="4" xfId="0" applyNumberFormat="1" applyFont="1" applyFill="1" applyBorder="1" applyAlignment="1">
      <alignment horizontal="left" vertical="center" wrapText="1"/>
    </xf>
    <xf numFmtId="49" fontId="59" fillId="75" borderId="12" xfId="0" applyNumberFormat="1" applyFont="1" applyFill="1" applyBorder="1" applyAlignment="1">
      <alignment horizontal="center" vertical="center" wrapText="1"/>
    </xf>
    <xf numFmtId="49" fontId="34" fillId="6" borderId="0" xfId="0" applyNumberFormat="1" applyFont="1" applyFill="1" applyAlignment="1">
      <alignment vertical="center" wrapText="1"/>
    </xf>
    <xf numFmtId="49" fontId="29" fillId="6" borderId="0" xfId="0" applyNumberFormat="1" applyFont="1" applyFill="1" applyAlignment="1">
      <alignment horizontal="justify" vertical="center" wrapText="1"/>
    </xf>
    <xf numFmtId="0" fontId="170" fillId="75" borderId="86" xfId="80" applyFont="1" applyFill="1" applyBorder="1" applyAlignment="1">
      <alignment horizontal="left" vertical="center"/>
    </xf>
    <xf numFmtId="0" fontId="170" fillId="75" borderId="87" xfId="80" applyFont="1" applyFill="1" applyBorder="1" applyAlignment="1">
      <alignment horizontal="left" vertical="center"/>
    </xf>
    <xf numFmtId="0" fontId="170" fillId="75" borderId="7" xfId="80" applyFont="1" applyFill="1" applyBorder="1" applyAlignment="1">
      <alignment horizontal="left" vertical="center"/>
    </xf>
    <xf numFmtId="0" fontId="170" fillId="75" borderId="4" xfId="80" applyFont="1" applyFill="1" applyBorder="1" applyAlignment="1">
      <alignment horizontal="left" vertical="center"/>
    </xf>
    <xf numFmtId="0" fontId="170" fillId="75" borderId="80" xfId="80" applyFont="1" applyFill="1" applyBorder="1" applyAlignment="1">
      <alignment horizontal="center"/>
    </xf>
    <xf numFmtId="0" fontId="23" fillId="0" borderId="0" xfId="0" applyFont="1" applyAlignment="1">
      <alignment vertical="center"/>
    </xf>
    <xf numFmtId="0" fontId="37" fillId="0" borderId="0" xfId="0" applyFont="1" applyAlignment="1">
      <alignment horizontal="justify" vertical="center" wrapText="1"/>
    </xf>
    <xf numFmtId="0" fontId="23" fillId="0" borderId="0" xfId="0" applyFont="1" applyAlignment="1">
      <alignment horizontal="justify" vertical="center"/>
    </xf>
    <xf numFmtId="0" fontId="36" fillId="0" borderId="0" xfId="0" applyFont="1" applyAlignment="1">
      <alignment horizontal="justify" vertical="center"/>
    </xf>
    <xf numFmtId="0" fontId="36" fillId="0" borderId="0" xfId="0" applyFont="1" applyAlignment="1">
      <alignment horizontal="justify" vertical="center" wrapText="1"/>
    </xf>
    <xf numFmtId="0" fontId="35" fillId="0" borderId="0" xfId="0" applyFont="1" applyAlignment="1"/>
    <xf numFmtId="0" fontId="59" fillId="75" borderId="3" xfId="0" applyFont="1" applyFill="1" applyBorder="1" applyAlignment="1">
      <alignment horizontal="left" vertical="center"/>
    </xf>
    <xf numFmtId="0" fontId="59" fillId="75" borderId="5" xfId="0" applyFont="1" applyFill="1" applyBorder="1" applyAlignment="1">
      <alignment horizontal="left" vertical="center"/>
    </xf>
    <xf numFmtId="0" fontId="59" fillId="75" borderId="7" xfId="0" applyFont="1" applyFill="1" applyBorder="1" applyAlignment="1">
      <alignment horizontal="left" vertical="center"/>
    </xf>
    <xf numFmtId="0" fontId="59" fillId="75" borderId="4" xfId="0" applyFont="1" applyFill="1" applyBorder="1" applyAlignment="1">
      <alignment horizontal="left" vertical="center"/>
    </xf>
    <xf numFmtId="0" fontId="59" fillId="75" borderId="0" xfId="0" applyFont="1" applyFill="1" applyAlignment="1">
      <alignment horizontal="center" vertical="center"/>
    </xf>
    <xf numFmtId="0" fontId="59" fillId="75" borderId="60" xfId="0" applyFont="1" applyFill="1" applyBorder="1" applyAlignment="1">
      <alignment horizontal="center" vertical="center" wrapText="1"/>
    </xf>
    <xf numFmtId="0" fontId="59" fillId="75" borderId="53" xfId="0" applyFont="1" applyFill="1" applyBorder="1" applyAlignment="1">
      <alignment horizontal="center" vertical="center" wrapText="1"/>
    </xf>
    <xf numFmtId="0" fontId="59" fillId="75" borderId="58" xfId="0" applyFont="1" applyFill="1" applyBorder="1" applyAlignment="1">
      <alignment horizontal="center" vertical="center" wrapText="1"/>
    </xf>
    <xf numFmtId="0" fontId="59" fillId="75" borderId="59" xfId="0" applyFont="1" applyFill="1" applyBorder="1" applyAlignment="1">
      <alignment horizontal="center" vertical="center" wrapText="1"/>
    </xf>
    <xf numFmtId="0" fontId="59" fillId="75" borderId="54" xfId="0" applyFont="1" applyFill="1" applyBorder="1" applyAlignment="1">
      <alignment horizontal="center" vertical="center"/>
    </xf>
    <xf numFmtId="0" fontId="59" fillId="75" borderId="53" xfId="0" applyFont="1" applyFill="1" applyBorder="1" applyAlignment="1">
      <alignment horizontal="center" vertical="center"/>
    </xf>
    <xf numFmtId="0" fontId="30" fillId="6" borderId="0" xfId="0" applyFont="1" applyFill="1" applyAlignment="1">
      <alignment horizontal="justify" vertical="center" wrapText="1"/>
    </xf>
    <xf numFmtId="0" fontId="59" fillId="75" borderId="80" xfId="0" applyFont="1" applyFill="1" applyBorder="1" applyAlignment="1">
      <alignment horizontal="center" vertical="center"/>
    </xf>
    <xf numFmtId="0" fontId="29" fillId="6" borderId="0" xfId="0" applyFont="1" applyFill="1" applyAlignment="1">
      <alignment horizontal="justify" vertical="center"/>
    </xf>
    <xf numFmtId="0" fontId="169" fillId="6" borderId="0" xfId="0" applyFont="1" applyFill="1" applyAlignment="1">
      <alignment horizontal="justify" vertical="center" wrapText="1"/>
    </xf>
    <xf numFmtId="0" fontId="59" fillId="75" borderId="56" xfId="0" applyFont="1" applyFill="1" applyBorder="1" applyAlignment="1">
      <alignment horizontal="center" vertical="center" wrapText="1"/>
    </xf>
    <xf numFmtId="0" fontId="59" fillId="75" borderId="9" xfId="82" applyFont="1" applyFill="1" applyBorder="1" applyAlignment="1">
      <alignment horizontal="center" vertical="center" wrapText="1"/>
    </xf>
    <xf numFmtId="0" fontId="59" fillId="75" borderId="80" xfId="82" applyFont="1" applyFill="1" applyBorder="1" applyAlignment="1">
      <alignment horizontal="center" vertical="center" wrapText="1"/>
    </xf>
    <xf numFmtId="0" fontId="59" fillId="75" borderId="81" xfId="82" applyFont="1" applyFill="1" applyBorder="1" applyAlignment="1">
      <alignment horizontal="center" vertical="center" wrapText="1"/>
    </xf>
    <xf numFmtId="0" fontId="163" fillId="75" borderId="80" xfId="82" applyFont="1" applyFill="1" applyBorder="1" applyAlignment="1">
      <alignment horizontal="center" vertical="center" wrapText="1"/>
    </xf>
    <xf numFmtId="9" fontId="163" fillId="75" borderId="80" xfId="82" applyNumberFormat="1" applyFont="1" applyFill="1" applyBorder="1" applyAlignment="1">
      <alignment horizontal="center" vertical="center" wrapText="1"/>
    </xf>
    <xf numFmtId="0" fontId="59" fillId="75" borderId="81" xfId="0" applyFont="1" applyFill="1" applyBorder="1" applyAlignment="1">
      <alignment horizontal="center"/>
    </xf>
    <xf numFmtId="0" fontId="59" fillId="75" borderId="10" xfId="0" applyFont="1" applyFill="1" applyBorder="1" applyAlignment="1">
      <alignment horizontal="center"/>
    </xf>
    <xf numFmtId="0" fontId="59" fillId="75" borderId="9" xfId="0" applyFont="1" applyFill="1" applyBorder="1" applyAlignment="1">
      <alignment horizontal="center"/>
    </xf>
    <xf numFmtId="0" fontId="59" fillId="75" borderId="85" xfId="0" applyFont="1" applyFill="1" applyBorder="1" applyAlignment="1">
      <alignment horizontal="center" vertical="center"/>
    </xf>
    <xf numFmtId="0" fontId="59" fillId="75" borderId="6" xfId="0" applyFont="1" applyFill="1" applyBorder="1" applyAlignment="1">
      <alignment horizontal="center" vertical="center"/>
    </xf>
    <xf numFmtId="0" fontId="59" fillId="75" borderId="9" xfId="0" applyFont="1" applyFill="1" applyBorder="1" applyAlignment="1">
      <alignment horizontal="center" vertical="center" wrapText="1"/>
    </xf>
    <xf numFmtId="0" fontId="59" fillId="75" borderId="10" xfId="0" applyFont="1" applyFill="1" applyBorder="1" applyAlignment="1">
      <alignment horizontal="center" vertical="center" wrapText="1"/>
    </xf>
    <xf numFmtId="0" fontId="59" fillId="75" borderId="14" xfId="0" applyFont="1" applyFill="1" applyBorder="1" applyAlignment="1">
      <alignment horizontal="left" vertical="center"/>
    </xf>
    <xf numFmtId="0" fontId="0" fillId="0" borderId="0" xfId="0" applyAlignment="1"/>
    <xf numFmtId="0" fontId="59" fillId="75" borderId="80" xfId="9" applyFont="1" applyFill="1" applyBorder="1" applyAlignment="1">
      <alignment horizontal="center" vertical="center" wrapText="1"/>
    </xf>
    <xf numFmtId="0" fontId="12" fillId="0" borderId="85"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12" fillId="0" borderId="85" xfId="2062" applyFont="1" applyBorder="1" applyAlignment="1">
      <alignment horizontal="left" vertical="center" wrapText="1"/>
    </xf>
    <xf numFmtId="0" fontId="12" fillId="0" borderId="14" xfId="2062" applyFont="1" applyBorder="1" applyAlignment="1">
      <alignment horizontal="left" vertical="center" wrapText="1"/>
    </xf>
    <xf numFmtId="0" fontId="12" fillId="0" borderId="6" xfId="2062" applyFont="1" applyBorder="1" applyAlignment="1">
      <alignment horizontal="left" vertical="center" wrapText="1"/>
    </xf>
    <xf numFmtId="0" fontId="59" fillId="75" borderId="87" xfId="0" applyFont="1" applyFill="1" applyBorder="1" applyAlignment="1">
      <alignment horizontal="center" vertical="center" wrapText="1"/>
    </xf>
    <xf numFmtId="0" fontId="33" fillId="6" borderId="0" xfId="2062" applyFont="1" applyFill="1" applyAlignment="1">
      <alignment horizontal="left" vertical="center" wrapText="1"/>
    </xf>
    <xf numFmtId="0" fontId="59" fillId="75" borderId="89" xfId="0" applyFont="1" applyFill="1" applyBorder="1" applyAlignment="1">
      <alignment horizontal="center" vertical="center" wrapText="1"/>
    </xf>
    <xf numFmtId="0" fontId="33" fillId="0" borderId="0" xfId="2062" applyFont="1" applyAlignment="1">
      <alignment horizontal="left" vertical="center" wrapText="1"/>
    </xf>
    <xf numFmtId="0" fontId="184" fillId="6" borderId="0" xfId="0" applyFont="1" applyFill="1" applyAlignment="1">
      <alignment horizontal="left" vertical="center" wrapText="1"/>
    </xf>
    <xf numFmtId="0" fontId="33" fillId="6" borderId="0" xfId="2062" applyFont="1" applyFill="1" applyAlignment="1">
      <alignment horizontal="left" vertical="center"/>
    </xf>
    <xf numFmtId="0" fontId="189" fillId="6" borderId="0" xfId="2062" applyFont="1" applyFill="1" applyAlignment="1">
      <alignment horizontal="left" wrapText="1"/>
    </xf>
    <xf numFmtId="0" fontId="64" fillId="6" borderId="0" xfId="2062" applyFont="1" applyFill="1" applyAlignment="1">
      <alignment horizontal="left" wrapText="1"/>
    </xf>
    <xf numFmtId="0" fontId="64" fillId="6" borderId="0" xfId="2062" applyFont="1" applyFill="1" applyAlignment="1">
      <alignment horizontal="left" vertical="center" wrapText="1"/>
    </xf>
    <xf numFmtId="0" fontId="158" fillId="75" borderId="86" xfId="0" applyFont="1" applyFill="1" applyBorder="1" applyAlignment="1">
      <alignment horizontal="center" vertical="center" wrapText="1"/>
    </xf>
    <xf numFmtId="0" fontId="158" fillId="75" borderId="89" xfId="0" applyFont="1" applyFill="1" applyBorder="1" applyAlignment="1">
      <alignment horizontal="center" vertical="center" wrapText="1"/>
    </xf>
    <xf numFmtId="0" fontId="158" fillId="75" borderId="87" xfId="0" applyFont="1" applyFill="1" applyBorder="1" applyAlignment="1">
      <alignment horizontal="center" vertical="center" wrapText="1"/>
    </xf>
    <xf numFmtId="0" fontId="158" fillId="75" borderId="81" xfId="0" applyFont="1" applyFill="1" applyBorder="1" applyAlignment="1">
      <alignment horizontal="center" vertical="center" wrapText="1"/>
    </xf>
    <xf numFmtId="0" fontId="158" fillId="75" borderId="10" xfId="0" applyFont="1" applyFill="1" applyBorder="1" applyAlignment="1">
      <alignment horizontal="center" vertical="center" wrapText="1"/>
    </xf>
    <xf numFmtId="0" fontId="158" fillId="75" borderId="49" xfId="0" applyFont="1" applyFill="1" applyBorder="1" applyAlignment="1">
      <alignment horizontal="center" vertical="center" wrapText="1"/>
    </xf>
    <xf numFmtId="0" fontId="158" fillId="75" borderId="50" xfId="0" applyFont="1" applyFill="1" applyBorder="1" applyAlignment="1">
      <alignment horizontal="center" vertical="center" wrapText="1"/>
    </xf>
    <xf numFmtId="0" fontId="20" fillId="6" borderId="0" xfId="0" applyFont="1" applyFill="1" applyAlignment="1">
      <alignment horizontal="left" vertical="top" wrapText="1"/>
    </xf>
    <xf numFmtId="0" fontId="0" fillId="0" borderId="85"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157" fillId="6" borderId="0" xfId="0" applyFont="1" applyFill="1" applyAlignment="1">
      <alignment horizontal="left"/>
    </xf>
    <xf numFmtId="0" fontId="156" fillId="6" borderId="85" xfId="0" applyFont="1" applyFill="1" applyBorder="1" applyAlignment="1">
      <alignment horizontal="center" vertical="center" wrapText="1"/>
    </xf>
    <xf numFmtId="0" fontId="156" fillId="6" borderId="14" xfId="0" applyFont="1" applyFill="1" applyBorder="1" applyAlignment="1">
      <alignment horizontal="center" vertical="center" wrapText="1"/>
    </xf>
    <xf numFmtId="0" fontId="156" fillId="6" borderId="6" xfId="0" applyFont="1" applyFill="1" applyBorder="1" applyAlignment="1">
      <alignment horizontal="center" vertical="center" wrapText="1"/>
    </xf>
    <xf numFmtId="0" fontId="61" fillId="75" borderId="85" xfId="0" applyFont="1" applyFill="1" applyBorder="1" applyAlignment="1">
      <alignment horizontal="center" vertical="center" wrapText="1"/>
    </xf>
    <xf numFmtId="0" fontId="61" fillId="75" borderId="14" xfId="0" applyFont="1" applyFill="1" applyBorder="1" applyAlignment="1">
      <alignment horizontal="center" vertical="center" wrapText="1"/>
    </xf>
    <xf numFmtId="0" fontId="33" fillId="6" borderId="0" xfId="0" applyFont="1" applyFill="1" applyAlignment="1">
      <alignment horizontal="left" vertical="top" wrapText="1"/>
    </xf>
    <xf numFmtId="0" fontId="33" fillId="6" borderId="0" xfId="2062" applyFont="1" applyFill="1" applyAlignment="1">
      <alignment horizontal="left" vertical="top"/>
    </xf>
    <xf numFmtId="0" fontId="33" fillId="6" borderId="0" xfId="2062" applyFont="1" applyFill="1" applyAlignment="1">
      <alignment horizontal="left" vertical="top" wrapText="1"/>
    </xf>
    <xf numFmtId="0" fontId="59" fillId="75" borderId="5" xfId="0" applyFont="1" applyFill="1" applyBorder="1" applyAlignment="1">
      <alignment horizontal="center" vertical="center" wrapText="1"/>
    </xf>
    <xf numFmtId="0" fontId="59" fillId="75" borderId="86" xfId="0" applyFont="1" applyFill="1" applyBorder="1" applyAlignment="1">
      <alignment horizontal="center" vertical="center"/>
    </xf>
    <xf numFmtId="0" fontId="59" fillId="75" borderId="89" xfId="0" applyFont="1" applyFill="1" applyBorder="1" applyAlignment="1">
      <alignment horizontal="center" vertical="center"/>
    </xf>
    <xf numFmtId="0" fontId="59" fillId="75" borderId="87" xfId="0" applyFont="1" applyFill="1" applyBorder="1" applyAlignment="1">
      <alignment horizontal="center" vertical="center"/>
    </xf>
    <xf numFmtId="0" fontId="59" fillId="75" borderId="86" xfId="0" applyFont="1" applyFill="1" applyBorder="1" applyAlignment="1">
      <alignment horizontal="center" wrapText="1"/>
    </xf>
    <xf numFmtId="0" fontId="59" fillId="75" borderId="89" xfId="0" applyFont="1" applyFill="1" applyBorder="1" applyAlignment="1">
      <alignment horizontal="center" wrapText="1"/>
    </xf>
    <xf numFmtId="0" fontId="59" fillId="75" borderId="87" xfId="0" applyFont="1" applyFill="1" applyBorder="1" applyAlignment="1">
      <alignment horizontal="center" wrapText="1"/>
    </xf>
    <xf numFmtId="0" fontId="17" fillId="76" borderId="81" xfId="0" applyFont="1" applyFill="1" applyBorder="1" applyAlignment="1">
      <alignment horizontal="left" vertical="center"/>
    </xf>
    <xf numFmtId="0" fontId="17" fillId="76" borderId="10" xfId="0" applyFont="1" applyFill="1" applyBorder="1" applyAlignment="1">
      <alignment horizontal="left" vertical="center"/>
    </xf>
    <xf numFmtId="0" fontId="17" fillId="76" borderId="9" xfId="0" applyFont="1" applyFill="1" applyBorder="1" applyAlignment="1">
      <alignment horizontal="left" vertical="center"/>
    </xf>
  </cellXfs>
  <cellStyles count="3337">
    <cellStyle name="%" xfId="3060" xr:uid="{C3C4A96F-A4AD-4FD8-B5A0-56958E464E0D}"/>
    <cellStyle name="_Rid_1__S10" xfId="55" xr:uid="{38279E6C-C167-4CA9-8912-F583F07A8E85}"/>
    <cellStyle name="_Rid_1__S17" xfId="56" xr:uid="{F137F91C-C0A3-44D7-B56D-7CA25993B2C6}"/>
    <cellStyle name="_Rid_1__S19" xfId="57" xr:uid="{864B9960-0D92-4C9B-AFE6-DF2B5EE20C1D}"/>
    <cellStyle name="_Rid_1__S21" xfId="58" xr:uid="{DB3F1FEC-0929-4632-9657-711DF3F547EB}"/>
    <cellStyle name="_Rid_1__S24" xfId="59" xr:uid="{00700FA0-1C45-4296-B4B1-5E90B6A31ECF}"/>
    <cellStyle name="_Rid_1__S26" xfId="60" xr:uid="{9E51E331-14B4-4FB4-B368-E3557C80586C}"/>
    <cellStyle name="_Rid_1__S28" xfId="61" xr:uid="{F8D85DD9-2D7C-4A01-8BC2-AFE405B8618A}"/>
    <cellStyle name="_Rid_1__S6" xfId="62" xr:uid="{D79C3972-3237-432D-95AC-8D3B32449743}"/>
    <cellStyle name="_Rid_2__S10" xfId="63" xr:uid="{3F47AD86-7611-461E-B6FC-01B0A0B364EF}"/>
    <cellStyle name="_Rid_2__S17" xfId="64" xr:uid="{F3E79FDD-0472-40C5-8F5C-9FFA376F82CB}"/>
    <cellStyle name="_Rid_2__S19" xfId="65" xr:uid="{11024CA1-3BF1-4E75-A12B-2B417325014E}"/>
    <cellStyle name="_Rid_2__S21" xfId="66" xr:uid="{2E227112-0D77-449C-9DED-57F8E2922856}"/>
    <cellStyle name="_Rid_2__S24" xfId="67" xr:uid="{6DB656A9-584B-4957-8F26-D75FF53CF803}"/>
    <cellStyle name="_Rid_2__S26" xfId="68" xr:uid="{ADDDF5DC-3D73-4DE6-9120-1E6B870B07BE}"/>
    <cellStyle name="_Rid_2__S28" xfId="69" xr:uid="{2ADA3099-7F0E-4168-95D5-4F60AE36C5A6}"/>
    <cellStyle name="_Rid_2__S29" xfId="70" xr:uid="{5668F17A-A02D-4B05-8EA0-0E9474E597E4}"/>
    <cellStyle name="_Rid_2__S6" xfId="71" xr:uid="{D00299F2-4B5F-44F6-8FB2-FA8E770A87AF}"/>
    <cellStyle name="_Rid_3__S10" xfId="72" xr:uid="{8658EEC5-A58D-4FDC-A9F6-AE9087A20C24}"/>
    <cellStyle name="_Rid_3__S17" xfId="73" xr:uid="{1400BFE7-87B1-417E-99D7-EC0DF030DE30}"/>
    <cellStyle name="_Rid_3__S19" xfId="74" xr:uid="{E11799CA-CC15-4507-B9D0-BD0E8A2077BF}"/>
    <cellStyle name="_Rid_3__S21" xfId="75" xr:uid="{6BE445CC-999A-41A9-82AE-0324CE4EB5AB}"/>
    <cellStyle name="_Rid_3__S24" xfId="76" xr:uid="{B29A2643-8E29-4AC8-A7D9-4F61322E29CE}"/>
    <cellStyle name="_Rid_3__S26" xfId="77" xr:uid="{FE149437-F24D-4D0A-B3F0-02F461843888}"/>
    <cellStyle name="_Rid_3__S28" xfId="78" xr:uid="{D8F24DEE-55CD-4357-934E-1A42EE7D023A}"/>
    <cellStyle name="_Rid_3__S6" xfId="79"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80" xr:uid="{F5D0CFE1-0DAB-4AD4-8E5C-4A8E49C360D3}"/>
    <cellStyle name="20% - Accent1 2 2" xfId="81" xr:uid="{83943486-C4C8-4C84-9B5C-5CE893A6213B}"/>
    <cellStyle name="20% - Accent1 2 3" xfId="82" xr:uid="{9DCC5252-0127-4B42-8C1E-B9025C0E5420}"/>
    <cellStyle name="20% - Accent1 2 4" xfId="83" xr:uid="{600D8BAE-F3AE-472E-BB2E-8CC44751905C}"/>
    <cellStyle name="20% - Accent1 2 5" xfId="1953" xr:uid="{71A525EB-1F56-4903-96E8-F4ACEA01158E}"/>
    <cellStyle name="20% - Accent1 2 6" xfId="3079" xr:uid="{C6A9AE4C-C294-4A24-927B-FF3DE63D2E48}"/>
    <cellStyle name="20% - Accent1 3" xfId="84" xr:uid="{1ED80765-1720-414F-A915-444EBF061097}"/>
    <cellStyle name="20% - Accent1 3 2" xfId="85" xr:uid="{837DEC76-24DF-46B5-AF42-D14B6C0C58B5}"/>
    <cellStyle name="20% - Accent2 2" xfId="86" xr:uid="{3D634649-4B80-4B48-B798-3C19DDFB61EA}"/>
    <cellStyle name="20% - Accent2 2 2" xfId="87" xr:uid="{7CC6FABD-6ABF-434C-804E-35676DE5294C}"/>
    <cellStyle name="20% - Accent2 2 3" xfId="88" xr:uid="{4BB1A61C-94EF-4DC1-80C2-B304A938A000}"/>
    <cellStyle name="20% - Accent2 2 4" xfId="89" xr:uid="{B255582A-6BFB-4AB2-BFA0-3C64B687E7EB}"/>
    <cellStyle name="20% - Accent2 2 5" xfId="1954" xr:uid="{DB3236AF-E89E-4BD4-8B41-7BE000A40C08}"/>
    <cellStyle name="20% - Accent2 2 6" xfId="3080" xr:uid="{17F9467F-D231-48C1-A80B-96EB8EFAE616}"/>
    <cellStyle name="20% - Accent2 3" xfId="90" xr:uid="{AB02E9C3-5AD4-4878-9372-B9260A5D8E0F}"/>
    <cellStyle name="20% - Accent2 3 2" xfId="91" xr:uid="{AAEF3B36-DF58-460F-ABAD-A73BDCDD99CA}"/>
    <cellStyle name="20% - Accent3 2" xfId="92" xr:uid="{F8B83635-9B5F-42EA-9122-1C9BDF8B03A0}"/>
    <cellStyle name="20% - Accent3 2 2" xfId="93" xr:uid="{3570F4C7-D916-4844-ADEC-EFC0F71F1839}"/>
    <cellStyle name="20% - Accent3 2 3" xfId="94" xr:uid="{858DCFBB-74BB-4ABC-8C50-94E3A01C01A6}"/>
    <cellStyle name="20% - Accent3 2 4" xfId="95" xr:uid="{B7092814-FC1C-4F40-9A66-5069678B1060}"/>
    <cellStyle name="20% - Accent3 2 5" xfId="1955" xr:uid="{7F91193A-5927-4940-ABF2-D42119084104}"/>
    <cellStyle name="20% - Accent3 2 6" xfId="3081" xr:uid="{495375A8-1CAB-4E48-BC0D-56C70F956525}"/>
    <cellStyle name="20% - Accent3 3" xfId="96" xr:uid="{C80D6219-279B-4DF6-B91C-C7F1A008A027}"/>
    <cellStyle name="20% - Accent3 3 2" xfId="97" xr:uid="{653CE725-B5B3-40B2-B98A-928E0672A7B0}"/>
    <cellStyle name="20% - Accent4 2" xfId="98" xr:uid="{714E8CDD-DFA5-49AF-857C-44F3AAAC9F7F}"/>
    <cellStyle name="20% - Accent4 2 2" xfId="99" xr:uid="{B5EB8DCD-D9E0-4F51-910C-40D67AFF4575}"/>
    <cellStyle name="20% - Accent4 2 3" xfId="100" xr:uid="{15F9E665-7AE7-4686-8B71-0A670FF29849}"/>
    <cellStyle name="20% - Accent4 2 4" xfId="101" xr:uid="{6BE1BEFB-AB8D-4F8B-87F4-1A773ACD07B7}"/>
    <cellStyle name="20% - Accent4 2 5" xfId="1956" xr:uid="{C94C50C3-BBF6-4384-9DC6-039062EBF178}"/>
    <cellStyle name="20% - Accent4 2 6" xfId="3082" xr:uid="{20ADAE3E-6003-4907-8958-8C9572004390}"/>
    <cellStyle name="20% - Accent4 3" xfId="102" xr:uid="{B7BEA8DB-32A8-4FB2-822E-802A5BAD42CD}"/>
    <cellStyle name="20% - Accent4 3 2" xfId="103" xr:uid="{D70340FD-7DE3-4FEC-84A6-3394ED1120DE}"/>
    <cellStyle name="20% - Accent5 2" xfId="104" xr:uid="{1D6C7B82-C3A7-4AEC-A7C1-686FC7899D8A}"/>
    <cellStyle name="20% - Accent5 2 2" xfId="105" xr:uid="{A0CE47B5-F13A-4246-A7FF-D1FE6CFD79FE}"/>
    <cellStyle name="20% - Accent5 2 3" xfId="106" xr:uid="{875E7B22-C169-4AA0-A51B-C952D8090E25}"/>
    <cellStyle name="20% - Accent5 2 4" xfId="107" xr:uid="{DA062206-D9A3-4DFF-8C2A-8F3EE4213C2A}"/>
    <cellStyle name="20% - Accent5 2 5" xfId="1957" xr:uid="{48F0E733-CDFA-40ED-BFBF-65BD5802D67E}"/>
    <cellStyle name="20% - Accent5 2 6" xfId="3083" xr:uid="{52FF5917-124F-4434-8CE5-A1B0F3D0851A}"/>
    <cellStyle name="20% - Accent5 3" xfId="108" xr:uid="{0C220736-507F-4410-BADE-4F1515E6112E}"/>
    <cellStyle name="20% - Accent5 3 2" xfId="109" xr:uid="{6357D8B0-C779-4739-A614-87483617F873}"/>
    <cellStyle name="20% - Accent6 2" xfId="110" xr:uid="{537E2808-9D86-4586-88B4-B4ACB36958B6}"/>
    <cellStyle name="20% - Accent6 2 2" xfId="111" xr:uid="{B36D702B-6D0B-4D9F-8EBE-01F3A04F2262}"/>
    <cellStyle name="20% - Accent6 2 3" xfId="112" xr:uid="{F1E4B174-610C-4C04-9DE5-41661F1A99EE}"/>
    <cellStyle name="20% - Accent6 2 4" xfId="113" xr:uid="{8E240F6F-EB8C-4B32-8D3B-9446B27D059B}"/>
    <cellStyle name="20% - Accent6 2 5" xfId="1958" xr:uid="{9FFFA857-4E99-45D3-995C-4F908181B3A6}"/>
    <cellStyle name="20% - Accent6 2 6" xfId="3084" xr:uid="{C4B88EAF-2FFF-4A4A-9D51-32CEAE82E800}"/>
    <cellStyle name="20% - Accent6 3" xfId="114" xr:uid="{5BE17BB4-F87A-4AB1-9219-0017E3C5F8E1}"/>
    <cellStyle name="20% - Accent6 3 2" xfId="115" xr:uid="{C9CDE03B-0DF1-4F6F-8E94-51292A77A21E}"/>
    <cellStyle name="20% - Dekorfärg1 2" xfId="1959" xr:uid="{2ED5AC26-05E0-4C0F-B2F3-90124473DD8F}"/>
    <cellStyle name="20% - Dekorfärg2 2" xfId="1960" xr:uid="{295FEBC4-A124-415A-AADB-1424542D2B75}"/>
    <cellStyle name="20% - Dekorfärg2 3" xfId="1961" xr:uid="{5000C15F-856D-4C8E-8915-16B696FE382A}"/>
    <cellStyle name="20% - Dekorfärg3 2" xfId="1962" xr:uid="{29CC15FF-0519-4AE7-BD47-F3C760B5B2CD}"/>
    <cellStyle name="20% - Dekorfärg4 2" xfId="1963" xr:uid="{9F213B98-ABFB-43E1-97ED-849FD30EDA6E}"/>
    <cellStyle name="20% - Dekorfärg5 2" xfId="1964" xr:uid="{3DEC21C0-96E4-4691-96E2-0E1D0AA31EAB}"/>
    <cellStyle name="20% - Dekorfärg6 2" xfId="1965"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6" xr:uid="{BCCBBC95-F36F-43CF-A44D-5ACD58A5A4BC}"/>
    <cellStyle name="40% - Accent1 2 2" xfId="117" xr:uid="{63AABE15-460C-4935-9718-0E309F6394BD}"/>
    <cellStyle name="40% - Accent1 2 3" xfId="118" xr:uid="{F7441E0F-7936-454F-B213-17761701A835}"/>
    <cellStyle name="40% - Accent1 2 4" xfId="119" xr:uid="{4E3F2B5B-7BC7-41FB-B3D7-0A240337BD90}"/>
    <cellStyle name="40% - Accent1 2 5" xfId="1966" xr:uid="{0308BC1B-0168-4194-B4E4-3BFBE298D02F}"/>
    <cellStyle name="40% - Accent1 2 6" xfId="3109" xr:uid="{64D864F1-9B94-4494-9C5A-717586D4487E}"/>
    <cellStyle name="40% - Accent1 3" xfId="120" xr:uid="{B4E28819-D1CD-49C1-BCE0-18F649A6CA52}"/>
    <cellStyle name="40% - Accent1 3 2" xfId="121" xr:uid="{D8DC7237-47CA-4C3D-96C4-AC29458A84BE}"/>
    <cellStyle name="40% - Accent2 2" xfId="122" xr:uid="{C145A2C0-D80A-4B6D-B791-4F6701BC0B4A}"/>
    <cellStyle name="40% - Accent2 2 2" xfId="123" xr:uid="{8D65575A-4C31-4AAC-8ABA-FCB15442729D}"/>
    <cellStyle name="40% - Accent2 2 3" xfId="124" xr:uid="{5E1852E3-4CA5-425E-BCC3-F699140513F6}"/>
    <cellStyle name="40% - Accent2 2 4" xfId="125" xr:uid="{E19BB05E-F525-4939-AC1F-FAFD94C11AB7}"/>
    <cellStyle name="40% - Accent2 2 5" xfId="1967" xr:uid="{D92D3FB4-5EFB-4237-96DB-76209B5C7A6C}"/>
    <cellStyle name="40% - Accent2 2 6" xfId="3110" xr:uid="{39E1173E-DAA8-47E9-B6D2-4A65839FF60A}"/>
    <cellStyle name="40% - Accent2 3" xfId="126" xr:uid="{8552B77E-CEB5-425A-AD4E-9DEB5E7B44DD}"/>
    <cellStyle name="40% - Accent2 3 2" xfId="127" xr:uid="{32B49D7A-C620-4B5A-8D60-07FA90666E51}"/>
    <cellStyle name="40% - Accent3 2" xfId="128" xr:uid="{12548AD9-C31E-4D36-AF01-38D2FC5D468D}"/>
    <cellStyle name="40% - Accent3 2 2" xfId="129" xr:uid="{19E58E69-F4FA-4659-85B9-25ACFC8F8967}"/>
    <cellStyle name="40% - Accent3 2 3" xfId="130" xr:uid="{444637E8-220B-413D-86A2-D92BBBC048E4}"/>
    <cellStyle name="40% - Accent3 2 4" xfId="131" xr:uid="{636AD6EF-2485-4C35-993D-9B934E854F55}"/>
    <cellStyle name="40% - Accent3 2 5" xfId="1968" xr:uid="{6DD236A1-36B5-43A2-91CB-B6D8CC1074BD}"/>
    <cellStyle name="40% - Accent3 2 6" xfId="3111" xr:uid="{EB7EE3F6-C828-4AE1-AB38-0016B9662B19}"/>
    <cellStyle name="40% - Accent3 3" xfId="132" xr:uid="{B1C3170A-234F-4A17-BD1B-C3784131504A}"/>
    <cellStyle name="40% - Accent3 3 2" xfId="133" xr:uid="{0D73E8C4-82D5-4D3D-BB1B-C5A7B32B7EB7}"/>
    <cellStyle name="40% - Accent4 2" xfId="134" xr:uid="{F0B8303F-214E-4846-BA5D-23AA2689A302}"/>
    <cellStyle name="40% - Accent4 2 2" xfId="135" xr:uid="{F4880344-ACEC-4CC6-9AA6-14AB6E5435C2}"/>
    <cellStyle name="40% - Accent4 2 3" xfId="136" xr:uid="{88ADE8CE-6D8C-4375-950F-49EC7AEB9DD4}"/>
    <cellStyle name="40% - Accent4 2 4" xfId="137" xr:uid="{ED3F8AF9-42BF-4D55-92CA-AE7090BE9CFF}"/>
    <cellStyle name="40% - Accent4 2 5" xfId="1969" xr:uid="{9B7F4498-CFC2-47D6-913A-86861B1FA85C}"/>
    <cellStyle name="40% - Accent4 2 6" xfId="3112" xr:uid="{D6150F8D-4F61-4B67-94D5-298B5C7FF942}"/>
    <cellStyle name="40% - Accent4 3" xfId="138" xr:uid="{B54280E2-1084-4302-B2EB-C68749393352}"/>
    <cellStyle name="40% - Accent4 3 2" xfId="139" xr:uid="{35796503-928F-4E9F-9F0A-A7BCE12F1CD2}"/>
    <cellStyle name="40% - Accent5 2" xfId="140" xr:uid="{84DD093F-93AB-4403-A70A-FDA110982000}"/>
    <cellStyle name="40% - Accent5 2 2" xfId="141" xr:uid="{A2BCB395-C637-43F5-9B86-F7E65AC12132}"/>
    <cellStyle name="40% - Accent5 2 3" xfId="142" xr:uid="{456D2432-AD64-487F-99A3-1E1F1DF9D3D9}"/>
    <cellStyle name="40% - Accent5 2 4" xfId="143" xr:uid="{3C155B42-C095-4B33-A1D2-D20D6C7815FC}"/>
    <cellStyle name="40% - Accent5 2 5" xfId="1970" xr:uid="{E0647727-1543-4CDD-9651-4F9F7BD8CA72}"/>
    <cellStyle name="40% - Accent5 2 6" xfId="3113" xr:uid="{6D734816-5AD4-413B-AADA-3D31E105ACFA}"/>
    <cellStyle name="40% - Accent5 3" xfId="144" xr:uid="{5160348F-2F0F-470A-918B-5E3EFE8A93E8}"/>
    <cellStyle name="40% - Accent5 3 2" xfId="145" xr:uid="{446B1FE1-55A0-4511-B264-20275A0B028C}"/>
    <cellStyle name="40% - Accent6 2" xfId="146" xr:uid="{6449BC23-97B2-43BA-BDB5-6055349E2A05}"/>
    <cellStyle name="40% - Accent6 2 2" xfId="147" xr:uid="{75BEC0DE-E425-4270-8AC7-EE98F30D2C0D}"/>
    <cellStyle name="40% - Accent6 2 3" xfId="148" xr:uid="{2895C6A9-0281-444F-834E-2D5A789E8AF7}"/>
    <cellStyle name="40% - Accent6 2 4" xfId="149" xr:uid="{C17F17D3-B37C-4406-B80B-6699BB52386F}"/>
    <cellStyle name="40% - Accent6 2 5" xfId="1971" xr:uid="{AF6D5777-887D-4C46-90E4-093D03F1DE0B}"/>
    <cellStyle name="40% - Accent6 2 6" xfId="3114" xr:uid="{5ED9965A-8CCE-4359-9D53-7340C88E3126}"/>
    <cellStyle name="40% - Accent6 3" xfId="150" xr:uid="{2AA7258B-70AC-4457-A26C-80CF373D705F}"/>
    <cellStyle name="40% - Accent6 3 2" xfId="151" xr:uid="{562F42C7-4E34-45CC-9AF7-E57457A91706}"/>
    <cellStyle name="40% - Dekorfärg1 2" xfId="1972" xr:uid="{D99ED536-4731-4070-8BAE-7EA894ECD268}"/>
    <cellStyle name="40% - Dekorfärg2 2" xfId="1973" xr:uid="{D128EC4E-DA17-48E2-A743-52B89F3B6DB7}"/>
    <cellStyle name="40% - Dekorfärg3 2" xfId="1974" xr:uid="{1111D729-66DA-4A3D-8F28-3F5383B9A5B7}"/>
    <cellStyle name="40% - Dekorfärg4 2" xfId="1975" xr:uid="{23E021E3-32CB-49BD-A70C-85039867B4CE}"/>
    <cellStyle name="40% - Dekorfärg5 2" xfId="1976" xr:uid="{33D7BC07-55AA-403E-B7E4-5FC96B157C1D}"/>
    <cellStyle name="40% - Dekorfärg6 2" xfId="1977"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8" xr:uid="{C819BEAF-1632-4519-8A89-FE90C5937D75}"/>
    <cellStyle name="60 % - Farve2 2" xfId="49" xr:uid="{67531138-2E48-47D7-B2B4-A7E43881233B}"/>
    <cellStyle name="60 % - Farve3 2" xfId="50" xr:uid="{09BD8480-3805-4946-B62E-32BFD2B5F169}"/>
    <cellStyle name="60 % - Farve4 2" xfId="51" xr:uid="{B7E3C213-3D7F-414D-9D48-805119D85C71}"/>
    <cellStyle name="60 % - Farve5 2" xfId="52" xr:uid="{ABC9E46C-D855-430D-948C-DCDED35C2F94}"/>
    <cellStyle name="60 % - Farve6 2" xfId="53"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2" xr:uid="{8B9A07CA-EF4A-4506-AE96-F9980F12197B}"/>
    <cellStyle name="60% - Accent1 2 2" xfId="153" xr:uid="{84E75B44-2B91-4DE2-B91A-59893C8D9BD1}"/>
    <cellStyle name="60% - Accent1 2 3" xfId="154" xr:uid="{610A10C4-F8F4-4C5D-967E-9FD53D04F115}"/>
    <cellStyle name="60% - Accent1 2 4" xfId="155" xr:uid="{D0554234-422B-4E75-AA55-52F9AF6131D1}"/>
    <cellStyle name="60% - Accent1 2 5" xfId="1978" xr:uid="{4B6B2F18-3B02-4ED1-A168-37E6AE98565A}"/>
    <cellStyle name="60% - Accent1 2 6" xfId="3127" xr:uid="{07335231-E897-4FF0-9D0E-A6CA42991111}"/>
    <cellStyle name="60% - Accent1 3" xfId="156" xr:uid="{D4659574-7FEA-4FD2-884C-79EB9DDE2D2B}"/>
    <cellStyle name="60% - Accent1 3 2" xfId="157" xr:uid="{0C89128C-E486-4967-B8F7-16056B56FCB3}"/>
    <cellStyle name="60% - Accent2 2" xfId="158" xr:uid="{F118CAEC-7484-4D9B-AAED-7EB8DBFBD092}"/>
    <cellStyle name="60% - Accent2 2 2" xfId="159" xr:uid="{8DE791F4-DD14-45AA-8398-887F514EB805}"/>
    <cellStyle name="60% - Accent2 2 3" xfId="160" xr:uid="{B7909488-7A1A-485B-9BDF-E5AB838E6AC9}"/>
    <cellStyle name="60% - Accent2 2 4" xfId="161" xr:uid="{3301BD02-E79D-4A86-A88F-89121BEA1D3F}"/>
    <cellStyle name="60% - Accent2 2 5" xfId="1979" xr:uid="{BAAD0F8E-A772-4026-BB25-28D21E06B70D}"/>
    <cellStyle name="60% - Accent2 2 6" xfId="3128" xr:uid="{EA47CF3B-78C6-4321-B3C4-BE02A8831AB5}"/>
    <cellStyle name="60% - Accent2 3" xfId="162" xr:uid="{59A7E122-A0A5-4B10-8644-B5A7056B7ACC}"/>
    <cellStyle name="60% - Accent2 3 2" xfId="163" xr:uid="{CAC19333-E072-4890-BBC7-FE0983A362A9}"/>
    <cellStyle name="60% - Accent3 2" xfId="164" xr:uid="{4C510461-CF49-421A-BAC5-4C21AF43A9E6}"/>
    <cellStyle name="60% - Accent3 2 2" xfId="165" xr:uid="{1A1C4D92-E88F-4F28-AE19-F5301294FE3F}"/>
    <cellStyle name="60% - Accent3 2 3" xfId="166" xr:uid="{D8667CBB-C6CF-4E2F-B4F7-E104BBD087BF}"/>
    <cellStyle name="60% - Accent3 2 4" xfId="167" xr:uid="{7B69DBCA-6A0D-4F2E-83DC-2987B59E5629}"/>
    <cellStyle name="60% - Accent3 2 5" xfId="1980" xr:uid="{836D7C25-41F0-41A2-A36D-60E08C71A8D4}"/>
    <cellStyle name="60% - Accent3 2 6" xfId="3129" xr:uid="{38A5BE0B-4F58-45A0-A7B1-B2E758DEA742}"/>
    <cellStyle name="60% - Accent3 3" xfId="168" xr:uid="{29246B3C-6EE7-4F3F-85D1-18A1057A5DAC}"/>
    <cellStyle name="60% - Accent3 3 2" xfId="169" xr:uid="{67CF291C-E7D9-4735-9183-2D61E3C52022}"/>
    <cellStyle name="60% - Accent4 2" xfId="170" xr:uid="{21439513-ADB9-4C2C-ACDD-7F4F6A407B9E}"/>
    <cellStyle name="60% - Accent4 2 2" xfId="171" xr:uid="{E3A5AC35-BD96-442C-A387-0E4F5AAC6AA1}"/>
    <cellStyle name="60% - Accent4 2 3" xfId="172" xr:uid="{3CFC2189-A8A6-4FD6-A8A5-B913E1D8E7D3}"/>
    <cellStyle name="60% - Accent4 2 4" xfId="173" xr:uid="{5986B440-94EB-42CB-BE3D-6BD6E42D4F69}"/>
    <cellStyle name="60% - Accent4 2 5" xfId="1981" xr:uid="{EF9070BE-A9C9-46C2-9041-4A75A2FB8D1F}"/>
    <cellStyle name="60% - Accent4 2 6" xfId="3130" xr:uid="{3BA70DF6-B2E5-4B7A-80F0-5FF1C607710D}"/>
    <cellStyle name="60% - Accent4 3" xfId="174" xr:uid="{A8F70D09-557D-499F-8FC6-5CDCE85C4444}"/>
    <cellStyle name="60% - Accent4 3 2" xfId="175" xr:uid="{6A1BDDE3-5C64-479B-AA88-956037DC46E3}"/>
    <cellStyle name="60% - Accent5 2" xfId="176" xr:uid="{AFF59216-EF50-4D8C-BFD3-66ABEFB7ADE2}"/>
    <cellStyle name="60% - Accent5 2 2" xfId="177" xr:uid="{9A189E02-EA36-4A90-9909-58517F6D5AE0}"/>
    <cellStyle name="60% - Accent5 2 3" xfId="178" xr:uid="{95B1B4B3-0A8F-4004-9435-85916015F08A}"/>
    <cellStyle name="60% - Accent5 2 4" xfId="179" xr:uid="{5D5A5D52-3E2B-4B1F-A303-A87A43DB2AC1}"/>
    <cellStyle name="60% - Accent5 2 5" xfId="1982" xr:uid="{C1A02ACB-6B45-4B78-9E92-EF912E957D55}"/>
    <cellStyle name="60% - Accent5 2 6" xfId="3131" xr:uid="{AECAE932-2269-4768-89F4-FCA7397D2AF0}"/>
    <cellStyle name="60% - Accent5 3" xfId="180" xr:uid="{0B783B84-06FE-43EC-9EBF-018B0915D9C4}"/>
    <cellStyle name="60% - Accent5 3 2" xfId="181" xr:uid="{6CFBC875-D002-4043-B757-1CD115BA2B44}"/>
    <cellStyle name="60% - Accent6 2" xfId="182" xr:uid="{DE4DEADF-138C-4A4B-91A3-BBF38EC8A6B7}"/>
    <cellStyle name="60% - Accent6 2 2" xfId="183" xr:uid="{9A59FD69-E404-4A69-BE4C-F678B0E808B9}"/>
    <cellStyle name="60% - Accent6 2 3" xfId="184" xr:uid="{3FAB4F49-2974-4DAF-9EE4-A097FE9EF944}"/>
    <cellStyle name="60% - Accent6 2 4" xfId="185" xr:uid="{31FA0709-6DAE-4CD8-B1E1-EC128FCA4D12}"/>
    <cellStyle name="60% - Accent6 2 5" xfId="1983" xr:uid="{DB85F5BF-1BF7-46BE-9A7D-A1B966E4FA17}"/>
    <cellStyle name="60% - Accent6 2 6" xfId="3132" xr:uid="{CF378E60-E7D1-4B7A-93C9-E4D6C39218A2}"/>
    <cellStyle name="60% - Accent6 3" xfId="186" xr:uid="{70E37465-CECC-4C29-ABD3-8FA3DA74F1CC}"/>
    <cellStyle name="60% - Accent6 3 2" xfId="187" xr:uid="{F99032AE-BE61-4696-BC77-40237A98E541}"/>
    <cellStyle name="60% - Dekorfärg1 2" xfId="1984" xr:uid="{BEDB3B27-9EF9-452E-84D7-916453391458}"/>
    <cellStyle name="60% - Dekorfärg2 2" xfId="1985" xr:uid="{9802BF2B-E34D-4711-9C45-7704983C5AF7}"/>
    <cellStyle name="60% - Dekorfärg3 2" xfId="1986" xr:uid="{961C7D73-9BD3-4D30-B308-816FD1E8DEF8}"/>
    <cellStyle name="60% - Dekorfärg4 2" xfId="1987" xr:uid="{E42C47A4-7BF8-475B-B82A-259D53CD8AA6}"/>
    <cellStyle name="60% - Dekorfärg5 2" xfId="1988" xr:uid="{D9FDFAA0-29F3-40AF-AF2D-678084141BB4}"/>
    <cellStyle name="60% - Dekorfärg6 2" xfId="1989"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8" xr:uid="{B5994167-7934-4F09-AD71-F8C928CA4CCA}"/>
    <cellStyle name="Accent1 2 2" xfId="189" xr:uid="{7979AB7F-380B-42D7-A2DE-14DB3FB8DDC3}"/>
    <cellStyle name="Accent1 2 3" xfId="190" xr:uid="{3410D42A-81BE-4DB9-8C82-BDC458C8BDE8}"/>
    <cellStyle name="Accent1 2 4" xfId="191" xr:uid="{F178F3AD-3409-4F12-AD5D-7D243691B182}"/>
    <cellStyle name="Accent1 2 5" xfId="1990" xr:uid="{3153B25E-831F-4A2C-9FED-501D5A6F17BD}"/>
    <cellStyle name="Accent1 2 6" xfId="3139" xr:uid="{A128A76B-E3FD-4F00-8D56-F54EF4C8FC49}"/>
    <cellStyle name="Accent1 3" xfId="192" xr:uid="{1C2FF9A8-965F-4868-80C9-D5873E4937B4}"/>
    <cellStyle name="Accent1 3 2" xfId="193" xr:uid="{92A0A58D-5CE3-4EC8-9D4A-6AA0D8CD6EC8}"/>
    <cellStyle name="Accent2 2" xfId="194" xr:uid="{E0EB6083-5FAE-4939-B020-D16FC734F766}"/>
    <cellStyle name="Accent2 2 2" xfId="195" xr:uid="{97F63D9C-DDD6-4E91-B630-BFBD2A75B8B5}"/>
    <cellStyle name="Accent2 2 3" xfId="196" xr:uid="{807E7D71-06E1-47E9-8355-1AECB99C8B37}"/>
    <cellStyle name="Accent2 2 4" xfId="197" xr:uid="{28D313EC-E29E-41B5-B65D-0C8F090B1860}"/>
    <cellStyle name="Accent2 2 5" xfId="1991" xr:uid="{74232DEE-4E41-4D46-ABB3-DBC323C1A7BB}"/>
    <cellStyle name="Accent2 2 6" xfId="3140" xr:uid="{F762A727-D7E4-4D3E-9A3B-5AB46B46843D}"/>
    <cellStyle name="Accent2 3" xfId="198" xr:uid="{67423437-8BF5-4028-904F-49CF3B38A132}"/>
    <cellStyle name="Accent2 3 2" xfId="199" xr:uid="{895A346D-2811-4194-8CC3-B0F4DF03EBEA}"/>
    <cellStyle name="Accent3 2" xfId="200" xr:uid="{A85E83C2-3091-4A6E-91C3-B9911D5E6482}"/>
    <cellStyle name="Accent3 2 2" xfId="201" xr:uid="{89E444A3-649C-458B-B913-61C191F2B7A8}"/>
    <cellStyle name="Accent3 2 3" xfId="202" xr:uid="{4AE9290B-A059-41EA-B6D3-4DDE797A78D7}"/>
    <cellStyle name="Accent3 2 4" xfId="203" xr:uid="{B1231205-F6B3-4EC2-B8AC-CE56F6B8154E}"/>
    <cellStyle name="Accent3 2 5" xfId="1992" xr:uid="{50689D27-4917-4FD5-BD5F-85BA2F555423}"/>
    <cellStyle name="Accent3 2 6" xfId="3141" xr:uid="{E637F888-6869-42CA-B393-5369BDF351D1}"/>
    <cellStyle name="Accent3 3" xfId="204" xr:uid="{174BD90A-A037-4871-81FC-A09C90658EB6}"/>
    <cellStyle name="Accent3 3 2" xfId="205" xr:uid="{1D4129B7-CA21-4941-BE63-570D9CF0A3B6}"/>
    <cellStyle name="Accent4 2" xfId="206" xr:uid="{6D02D5B2-ABEB-49D6-A6C2-0768732ED71D}"/>
    <cellStyle name="Accent4 2 2" xfId="207" xr:uid="{1E380882-6F84-41A4-94DC-1110A2A79A97}"/>
    <cellStyle name="Accent4 2 3" xfId="208" xr:uid="{C8709CC6-38B1-494F-8973-6DF7B3B06551}"/>
    <cellStyle name="Accent4 2 4" xfId="209" xr:uid="{337B2C6A-193F-4C5E-A1F9-F3FEC8CFD6B1}"/>
    <cellStyle name="Accent4 2 5" xfId="1993" xr:uid="{BCD7D73A-9AD4-420D-BD2F-5BB3746C9E47}"/>
    <cellStyle name="Accent4 2 6" xfId="3142" xr:uid="{33C1485C-F8E1-4B4E-9138-424BC91B0187}"/>
    <cellStyle name="Accent4 3" xfId="210" xr:uid="{ECC62393-EEBC-4818-9798-2250EF077E64}"/>
    <cellStyle name="Accent4 3 2" xfId="211" xr:uid="{C2A6FCBB-1869-46BF-A6D4-8632535A450F}"/>
    <cellStyle name="Accent5 2" xfId="212" xr:uid="{9764F76A-FEA4-40C2-BC43-1489F6C49EA0}"/>
    <cellStyle name="Accent5 2 2" xfId="213" xr:uid="{6E8F2D2C-222E-4153-BE36-3AC3D32540E8}"/>
    <cellStyle name="Accent5 2 3" xfId="214" xr:uid="{D857D5AC-F63E-4E3E-94DA-6F8A25A339E3}"/>
    <cellStyle name="Accent5 2 4" xfId="215" xr:uid="{20A3AFD1-A21B-45F9-8D04-98BA8A85986C}"/>
    <cellStyle name="Accent5 2 5" xfId="1994" xr:uid="{ADABD4D3-5909-41D5-92BC-7FFE28ED199B}"/>
    <cellStyle name="Accent5 3" xfId="216" xr:uid="{B2BF4D8B-8B42-43EC-8188-F25585C7102F}"/>
    <cellStyle name="Accent5 3 2" xfId="217" xr:uid="{9022A744-6E11-4569-B5EF-05A06F0EC66F}"/>
    <cellStyle name="Accent6 2" xfId="218" xr:uid="{D61F1DB1-C530-4AAC-94BF-491C315D1D30}"/>
    <cellStyle name="Accent6 2 2" xfId="219" xr:uid="{DE2A010D-0D66-48DE-855F-C7DD907160EC}"/>
    <cellStyle name="Accent6 2 3" xfId="220" xr:uid="{22E1B940-CBE6-4B8B-8A4C-53EDFDE7422A}"/>
    <cellStyle name="Accent6 2 4" xfId="221" xr:uid="{E76DC1AF-8215-455A-B92B-92423E137984}"/>
    <cellStyle name="Accent6 2 5" xfId="1995" xr:uid="{4DB87C89-9C26-4B48-BCCB-D8467826B1EA}"/>
    <cellStyle name="Accent6 2 6" xfId="3143" xr:uid="{E77379E4-9DC8-477B-A29B-E04130F71C0D}"/>
    <cellStyle name="Accent6 3" xfId="222" xr:uid="{32340215-038D-4FEB-84D3-28F541750639}"/>
    <cellStyle name="Accent6 3 2" xfId="223" xr:uid="{EEF3BC9E-7F4B-4242-AEB4-E06D051BAA05}"/>
    <cellStyle name="Advarselstekst" xfId="22" builtinId="11" customBuiltin="1"/>
    <cellStyle name="AFE" xfId="226" xr:uid="{199F17F2-8E50-4973-9056-E0EB3B77A847}"/>
    <cellStyle name="AFE 2" xfId="227" xr:uid="{C0E4B32F-24F4-4169-8259-EF60D106A1DD}"/>
    <cellStyle name="AnnotationCells" xfId="3144" xr:uid="{30C00773-0B52-40BA-A2C4-AF762047905B}"/>
    <cellStyle name="Anteckning 2" xfId="1996" xr:uid="{EE0C9B8A-5D1D-45BA-A13B-233D11822B9C}"/>
    <cellStyle name="Anteckning 2 2" xfId="3019" xr:uid="{9DCB0748-7723-411E-86F8-255CBBA4F452}"/>
    <cellStyle name="background" xfId="230" xr:uid="{1ABFE842-2BDD-45C2-8763-4263B01FD82C}"/>
    <cellStyle name="Bad 2" xfId="231" xr:uid="{B15FE3D1-F17C-4FFB-B483-2F680324E1D1}"/>
    <cellStyle name="Bad 2 2" xfId="232" xr:uid="{95757353-2E0F-4A1F-BE53-155AF00F7944}"/>
    <cellStyle name="Bad 2 3" xfId="233" xr:uid="{3FB88225-F3C4-4D50-B253-0F1BD7F23380}"/>
    <cellStyle name="Bad 2 4" xfId="234" xr:uid="{8B0D5871-9CD1-43AC-A159-5DC530B6378A}"/>
    <cellStyle name="Bad 2 5" xfId="1997" xr:uid="{DB90EDD1-583F-4ED6-9907-A2E1F9063F50}"/>
    <cellStyle name="Bad 2 6" xfId="3145" xr:uid="{7E8DEDB3-8EC4-433A-9F53-FFBCFC3305A2}"/>
    <cellStyle name="Bad 3" xfId="235" xr:uid="{9C34F28B-F667-4BD6-ABF1-739ACFA221FD}"/>
    <cellStyle name="Bad 3 2" xfId="236" xr:uid="{8744E5E0-EE15-4450-AC69-2101ED24FA8A}"/>
    <cellStyle name="banner" xfId="237" xr:uid="{88A12A38-D1F6-4009-B265-7B5FD66F1955}"/>
    <cellStyle name="Beløb" xfId="238" xr:uid="{E4221447-ABE8-4FD8-BBF6-21BA9EEA24D2}"/>
    <cellStyle name="Beløb (negative)" xfId="239" xr:uid="{F929FB91-5D1A-424D-A084-5D3967FB7727}"/>
    <cellStyle name="Beløb 1000" xfId="240" xr:uid="{AF31E91C-D011-4D51-8F40-358F2EF53CF3}"/>
    <cellStyle name="Beløb 1000 (negative)" xfId="241" xr:uid="{A9B1B4F1-6931-43D5-B17D-24A1E3B1901F}"/>
    <cellStyle name="Beløb 1000 (negative) 2" xfId="242" xr:uid="{B8642950-6264-426F-B7AA-1327D6382688}"/>
    <cellStyle name="Beløb 1000 (negative) 2 2" xfId="243" xr:uid="{E231F1E2-26A5-4FB3-8F98-9492C29A9589}"/>
    <cellStyle name="Beløb 1000 (negative) 3" xfId="244" xr:uid="{CA2DC02F-71D6-4954-B172-02EA789BFFA4}"/>
    <cellStyle name="Beløb 1000 2" xfId="245" xr:uid="{AC12073B-2A87-4123-814C-B43ACE30BB30}"/>
    <cellStyle name="Beløb 1000 2 2" xfId="246" xr:uid="{99FAF916-DE7E-4061-9AC8-4D66C9125FF8}"/>
    <cellStyle name="Beløb 1000 3" xfId="247" xr:uid="{4904D43F-5175-4179-8E62-7D9EE8378C79}"/>
    <cellStyle name="Beløb 1000 4" xfId="248" xr:uid="{773B4F80-D093-4153-B80D-F30EC58F544C}"/>
    <cellStyle name="Beløb 1000_040930_AFL_uppgj" xfId="249" xr:uid="{6E2D4303-4D37-43D3-AAC4-B568BA43B9BA}"/>
    <cellStyle name="Beregning" xfId="19" builtinId="22" customBuiltin="1"/>
    <cellStyle name="Beräkning 2" xfId="1998" xr:uid="{023B8479-F540-4279-A539-7068B194321C}"/>
    <cellStyle name="Beräkning 2 2" xfId="3020" xr:uid="{32BB48D0-297C-403B-BE76-FD29FA844EDE}"/>
    <cellStyle name="Bevitel" xfId="3146" xr:uid="{36C49E8C-B8F3-4514-8A8A-6052B34EDA4E}"/>
    <cellStyle name="Bevitel 2" xfId="3276" xr:uid="{231817E9-69AB-4086-8F1E-2F5E655010D1}"/>
    <cellStyle name="blue" xfId="1999" xr:uid="{C61DA95C-82EE-40CF-BC93-89D6B50F684E}"/>
    <cellStyle name="Bra 2" xfId="2000" xr:uid="{29A8E68A-60EC-4DED-B8F1-13E3834DBC58}"/>
    <cellStyle name="Buena" xfId="3147" xr:uid="{1BFFC86F-E615-4F54-8DAA-3F9FFFBB078D}"/>
    <cellStyle name="Ç¥ÁØ_´ë¿ìÃâÇÏ¿äÃ» " xfId="250" xr:uid="{846A8845-C739-4195-9BCF-D4C9C43316FA}"/>
    <cellStyle name="calc" xfId="251" xr:uid="{A238BC2C-7264-4994-9327-560CF7FD8515}"/>
    <cellStyle name="Calc Currency (0)" xfId="252" xr:uid="{2B5C9B1A-0E1A-40B9-A8CA-829C4B108D4E}"/>
    <cellStyle name="Calc Currency (0) 10" xfId="253" xr:uid="{78EE64BC-78E5-4128-9275-68A1CFF8656A}"/>
    <cellStyle name="Calc Currency (0) 10 2" xfId="254" xr:uid="{72EC8D57-B943-4B9C-BB40-7D4142BBCF61}"/>
    <cellStyle name="Calc Currency (0) 11" xfId="255" xr:uid="{B912DF04-669C-4A7B-AF17-4442B40F124B}"/>
    <cellStyle name="Calc Currency (0) 11 2" xfId="256" xr:uid="{7FC5356C-766F-40DE-B07F-7A49EC74C3FE}"/>
    <cellStyle name="Calc Currency (0) 12" xfId="257" xr:uid="{A9A08963-1E7E-453D-A8E1-68E774A5154F}"/>
    <cellStyle name="Calc Currency (0) 12 2" xfId="258" xr:uid="{66AA016E-C369-4270-8276-F96ECDEAE498}"/>
    <cellStyle name="Calc Currency (0) 13" xfId="259" xr:uid="{E83E4B4E-7940-4E96-B217-9C0C1819652A}"/>
    <cellStyle name="Calc Currency (0) 13 2" xfId="260" xr:uid="{BA997008-EF67-4B7B-B8E5-E35DD05559E6}"/>
    <cellStyle name="Calc Currency (0) 14" xfId="261" xr:uid="{FD087D2C-59FE-470F-993B-CD34C50A7992}"/>
    <cellStyle name="Calc Currency (0) 14 2" xfId="262" xr:uid="{38189ABC-46B5-4615-B8BC-F347FF3AD7FE}"/>
    <cellStyle name="Calc Currency (0) 15" xfId="263" xr:uid="{6C72F6A0-22C1-460D-81E5-1DB050544385}"/>
    <cellStyle name="Calc Currency (0) 15 2" xfId="264" xr:uid="{D0289D27-F980-4E39-8EE8-628B96A2C522}"/>
    <cellStyle name="Calc Currency (0) 16" xfId="265" xr:uid="{C2192C3C-98CE-4351-B228-3F5AADEB4F25}"/>
    <cellStyle name="Calc Currency (0) 2" xfId="266" xr:uid="{8346B2EA-6278-4953-8D57-E0725D39ECAA}"/>
    <cellStyle name="Calc Currency (0) 2 2" xfId="267" xr:uid="{6CA391F0-C82D-49B0-A2D9-B75DC7271DA7}"/>
    <cellStyle name="Calc Currency (0) 3" xfId="268" xr:uid="{037C5C38-11E3-4A2A-9E1E-1F72082AE49E}"/>
    <cellStyle name="Calc Currency (0) 3 2" xfId="269" xr:uid="{40E9165A-F0DE-4BE4-B4CA-B69E66F253F3}"/>
    <cellStyle name="Calc Currency (0) 4" xfId="270" xr:uid="{770D228D-C54C-4F40-8507-9A34498D01B7}"/>
    <cellStyle name="Calc Currency (0) 4 2" xfId="271" xr:uid="{0DD40747-5122-4CE6-9CFB-0289AEBCE796}"/>
    <cellStyle name="Calc Currency (0) 5" xfId="272" xr:uid="{918EDAEB-49A2-46EE-920B-BFB72F3F80F3}"/>
    <cellStyle name="Calc Currency (0) 5 2" xfId="273" xr:uid="{08A0BEED-A8FD-4610-83B5-A170B46AA2C8}"/>
    <cellStyle name="Calc Currency (0) 6" xfId="274" xr:uid="{536A25BA-5129-4BA9-85D1-96059A86A9E1}"/>
    <cellStyle name="Calc Currency (0) 6 2" xfId="275" xr:uid="{C8DCB6FA-8303-4459-8D84-09BBD18D44D1}"/>
    <cellStyle name="Calc Currency (0) 7" xfId="276" xr:uid="{8702C080-521B-4EE5-9686-66D7A4051806}"/>
    <cellStyle name="Calc Currency (0) 7 2" xfId="277" xr:uid="{4EA2443A-8ED3-4DF8-B381-2DD108553011}"/>
    <cellStyle name="Calc Currency (0) 8" xfId="278" xr:uid="{8E7F78A7-806D-467C-B800-E4EACA302156}"/>
    <cellStyle name="Calc Currency (0) 8 2" xfId="279" xr:uid="{F6B7BFAB-D179-4C65-B843-158D53F227AE}"/>
    <cellStyle name="Calc Currency (0) 9" xfId="280" xr:uid="{74427C9D-DA48-4E9D-979A-52F3C860CAEE}"/>
    <cellStyle name="Calc Currency (0) 9 2" xfId="281" xr:uid="{12E4CBE1-69F8-4599-BC75-9F391D293A99}"/>
    <cellStyle name="Calc Currency (0)_33" xfId="282" xr:uid="{BD12042E-DED9-424B-99AE-B84B6F47F15C}"/>
    <cellStyle name="Calc Currency (2)" xfId="283" xr:uid="{0575D462-DAE7-46B2-A392-BBAED5D792E8}"/>
    <cellStyle name="Calc Currency (2) 10" xfId="284" xr:uid="{3B368922-2439-46AD-BD54-1ECC41B0D218}"/>
    <cellStyle name="Calc Currency (2) 10 2" xfId="285" xr:uid="{1CF12C82-096A-4971-83F6-B2FF8CDEE21A}"/>
    <cellStyle name="Calc Currency (2) 11" xfId="286" xr:uid="{744983AA-5471-4421-8E94-20E9B71D9D64}"/>
    <cellStyle name="Calc Currency (2) 11 2" xfId="287" xr:uid="{9923B602-AFBB-4FE3-9EB4-86C11A5965CC}"/>
    <cellStyle name="Calc Currency (2) 12" xfId="288" xr:uid="{8DC66C8D-B031-449A-A25B-F1FC0B0FC15F}"/>
    <cellStyle name="Calc Currency (2) 12 2" xfId="289" xr:uid="{5DDC5F0E-ECFB-447C-B2A7-F3B29FABC6B5}"/>
    <cellStyle name="Calc Currency (2) 13" xfId="290" xr:uid="{F9C090F4-F6A6-4C0A-A10F-2DD2D5BE5A65}"/>
    <cellStyle name="Calc Currency (2) 13 2" xfId="291" xr:uid="{1C3FEE20-B695-4C9A-9A5E-CE3DF20681B8}"/>
    <cellStyle name="Calc Currency (2) 14" xfId="292" xr:uid="{368BD42A-8B66-49D8-AA06-8D32F8506294}"/>
    <cellStyle name="Calc Currency (2) 14 2" xfId="293" xr:uid="{81BAF627-13FE-4229-8BE0-DE6B8EF2C088}"/>
    <cellStyle name="Calc Currency (2) 15" xfId="294" xr:uid="{833359B5-FBEC-47F0-92D8-EC92FB2D7E44}"/>
    <cellStyle name="Calc Currency (2) 15 2" xfId="295" xr:uid="{C99C2B88-7E30-4655-9E69-019E3E47CB6D}"/>
    <cellStyle name="Calc Currency (2) 16" xfId="296" xr:uid="{5FBB787B-7D70-4731-9443-5895F78C0D05}"/>
    <cellStyle name="Calc Currency (2) 2" xfId="297" xr:uid="{1FE0CA91-4349-4EA0-9A95-ECABC3A76394}"/>
    <cellStyle name="Calc Currency (2) 2 2" xfId="298" xr:uid="{F925E53F-3956-401A-B6A0-5E573FD99C2E}"/>
    <cellStyle name="Calc Currency (2) 3" xfId="299" xr:uid="{BC79039A-5BA3-4A64-BB28-BEE31229B368}"/>
    <cellStyle name="Calc Currency (2) 3 2" xfId="300" xr:uid="{9F1DE9B0-C29E-4A5C-AC24-31230E7C4FF5}"/>
    <cellStyle name="Calc Currency (2) 4" xfId="301" xr:uid="{1033639C-6F77-4247-A7E1-8431412F26A4}"/>
    <cellStyle name="Calc Currency (2) 4 2" xfId="302" xr:uid="{6A791F93-6A50-4802-AAEA-CB76D884C95E}"/>
    <cellStyle name="Calc Currency (2) 5" xfId="303" xr:uid="{8FF84D17-190E-4C58-A796-04C1B456C996}"/>
    <cellStyle name="Calc Currency (2) 5 2" xfId="304" xr:uid="{F2BAAE14-F992-4797-94A0-5DC9D3683793}"/>
    <cellStyle name="Calc Currency (2) 6" xfId="305" xr:uid="{16C06A29-A84F-44AC-A8A6-B2D00C9CB99E}"/>
    <cellStyle name="Calc Currency (2) 6 2" xfId="306" xr:uid="{344B8CF8-34AB-4F48-B0B5-533D81204365}"/>
    <cellStyle name="Calc Currency (2) 7" xfId="307" xr:uid="{1F88C73B-2C1A-4F59-8E4D-CFE7B8A2CBC2}"/>
    <cellStyle name="Calc Currency (2) 7 2" xfId="308" xr:uid="{32A3FBC1-7FBE-4030-8782-C4A5E5B9F7F7}"/>
    <cellStyle name="Calc Currency (2) 8" xfId="309" xr:uid="{B4ECCEE4-0635-459E-A5CA-B2FE59D3052D}"/>
    <cellStyle name="Calc Currency (2) 8 2" xfId="310" xr:uid="{632A1758-FCDF-4D45-A690-8B15998C84B6}"/>
    <cellStyle name="Calc Currency (2) 9" xfId="311" xr:uid="{36F1EC33-1589-438D-B990-2027E42C8702}"/>
    <cellStyle name="Calc Currency (2) 9 2" xfId="312" xr:uid="{8E551505-635B-4F6F-917D-20194DDF4700}"/>
    <cellStyle name="Calc Currency (2)_33" xfId="313" xr:uid="{03994617-DFEF-457C-80FF-9F77765FD2A2}"/>
    <cellStyle name="Calc Percent (0)" xfId="314" xr:uid="{EFCB2ACC-ED42-429B-A1F2-99EA26B673C6}"/>
    <cellStyle name="Calc Percent (0) 10" xfId="315" xr:uid="{50A9C23D-4061-4E03-A323-78BE6B541D79}"/>
    <cellStyle name="Calc Percent (0) 10 2" xfId="316" xr:uid="{35715013-592F-4B51-AC9C-EEB36DEA54C9}"/>
    <cellStyle name="Calc Percent (0) 11" xfId="317" xr:uid="{CF63A205-640F-43E7-A81C-70330589C460}"/>
    <cellStyle name="Calc Percent (0) 11 2" xfId="318" xr:uid="{00785934-FFDC-4638-8A6C-9C4356127781}"/>
    <cellStyle name="Calc Percent (0) 12" xfId="319" xr:uid="{7711B7FB-DADE-49EF-9CA2-981F6AC25D7D}"/>
    <cellStyle name="Calc Percent (0) 12 2" xfId="320" xr:uid="{F774D99A-9BDE-4278-A08C-2860E0BD27D7}"/>
    <cellStyle name="Calc Percent (0) 13" xfId="321" xr:uid="{04D67FCE-3B5A-4FA1-93F3-2D0C999F33C1}"/>
    <cellStyle name="Calc Percent (0) 13 2" xfId="322" xr:uid="{6E6C185C-A756-402B-A6B4-967BAE4BF6F2}"/>
    <cellStyle name="Calc Percent (0) 14" xfId="323" xr:uid="{488848BC-F4F0-4702-97A0-211D6DE8B4B8}"/>
    <cellStyle name="Calc Percent (0) 14 2" xfId="324" xr:uid="{8E752BE5-E995-4F4E-802B-E0194DCD8E57}"/>
    <cellStyle name="Calc Percent (0) 15" xfId="325" xr:uid="{7E1C5066-473D-4922-A46E-376C1A6AA46E}"/>
    <cellStyle name="Calc Percent (0) 15 2" xfId="326" xr:uid="{AC161A0B-6A4D-4AB6-95AE-7F51E140E667}"/>
    <cellStyle name="Calc Percent (0) 16" xfId="327" xr:uid="{501CC8D8-C3AA-42FB-92B3-9DC4253DA502}"/>
    <cellStyle name="Calc Percent (0) 2" xfId="328" xr:uid="{8BA45FAA-F70B-4724-8768-4F53265FE615}"/>
    <cellStyle name="Calc Percent (0) 2 2" xfId="329" xr:uid="{00417DE7-8D34-442E-9F9E-B7A001116C1E}"/>
    <cellStyle name="Calc Percent (0) 3" xfId="330" xr:uid="{8FAB2D3A-783A-47B7-8F62-89EE674462A5}"/>
    <cellStyle name="Calc Percent (0) 3 2" xfId="331" xr:uid="{C5ABE813-3DD6-4679-8A70-1EB005EDFD89}"/>
    <cellStyle name="Calc Percent (0) 4" xfId="332" xr:uid="{5444D9BE-A09E-4E75-9018-0024E571B379}"/>
    <cellStyle name="Calc Percent (0) 4 2" xfId="333" xr:uid="{05578AA4-26B9-4FC4-951D-EE5A73F06DDA}"/>
    <cellStyle name="Calc Percent (0) 5" xfId="334" xr:uid="{31132304-141F-405E-B37A-AA8E62884AA2}"/>
    <cellStyle name="Calc Percent (0) 5 2" xfId="335" xr:uid="{0ED49B99-5802-434C-AE9F-F48BA70081BE}"/>
    <cellStyle name="Calc Percent (0) 6" xfId="336" xr:uid="{AA8CDA65-E31D-45DA-9F26-878DBEB8E8EB}"/>
    <cellStyle name="Calc Percent (0) 6 2" xfId="337" xr:uid="{64260DDB-482C-484A-9AC2-D65BD1DD4C2B}"/>
    <cellStyle name="Calc Percent (0) 7" xfId="338" xr:uid="{00D0EC1C-FE5E-4B27-BEE6-A2E543946CCF}"/>
    <cellStyle name="Calc Percent (0) 7 2" xfId="339" xr:uid="{4C8A147F-B804-4EBC-A753-2E7373CDD6EC}"/>
    <cellStyle name="Calc Percent (0) 8" xfId="340" xr:uid="{C0F93C06-D990-4615-A138-15BDA9749CEA}"/>
    <cellStyle name="Calc Percent (0) 8 2" xfId="341" xr:uid="{678B99D1-9E36-48A3-B092-9B95D3EB43B1}"/>
    <cellStyle name="Calc Percent (0) 9" xfId="342" xr:uid="{38E13365-8428-47CB-9F4C-0211829A0189}"/>
    <cellStyle name="Calc Percent (0) 9 2" xfId="343" xr:uid="{399CF8A6-ACF3-4914-9DEA-46FC66022D26}"/>
    <cellStyle name="Calc Percent (0)_33" xfId="344" xr:uid="{CDB87D3F-B55C-470D-B5C6-E1CADE4C9FB2}"/>
    <cellStyle name="Calc Percent (1)" xfId="345" xr:uid="{FFE5F95B-0456-4935-8CAB-CDA64497825F}"/>
    <cellStyle name="Calc Percent (1) 10" xfId="346" xr:uid="{CB50F1FA-4A4E-43E7-8C51-998F4B6D3EAC}"/>
    <cellStyle name="Calc Percent (1) 10 2" xfId="347" xr:uid="{CD21C728-B148-43D1-A496-5BB7A55364A4}"/>
    <cellStyle name="Calc Percent (1) 11" xfId="348" xr:uid="{4C054FEE-7064-4788-9A85-FEF759CDC48E}"/>
    <cellStyle name="Calc Percent (1) 11 2" xfId="349" xr:uid="{9C5BF86B-E0E0-4D5D-93E8-2742A4B6543E}"/>
    <cellStyle name="Calc Percent (1) 12" xfId="350" xr:uid="{E4B66762-EB17-4E88-9572-81861ED42318}"/>
    <cellStyle name="Calc Percent (1) 12 2" xfId="351" xr:uid="{B43F741C-9659-46B9-8823-6250CB5E0805}"/>
    <cellStyle name="Calc Percent (1) 13" xfId="352" xr:uid="{FFEF10F4-7489-4D1F-82DE-BD7D8565CC72}"/>
    <cellStyle name="Calc Percent (1) 13 2" xfId="353" xr:uid="{32BADC97-B775-4DF4-8982-BEBC40A838A4}"/>
    <cellStyle name="Calc Percent (1) 14" xfId="354" xr:uid="{151C2A92-285E-40C9-92D7-8E6CC45D471B}"/>
    <cellStyle name="Calc Percent (1) 14 2" xfId="355" xr:uid="{ED6F8696-8C28-4A4B-A372-00CB7C56F933}"/>
    <cellStyle name="Calc Percent (1) 15" xfId="356" xr:uid="{FCFF7F9B-2475-462D-B7A0-AB5372573C58}"/>
    <cellStyle name="Calc Percent (1) 15 2" xfId="357" xr:uid="{F6603799-779E-4BD1-A531-C77EDE5B652B}"/>
    <cellStyle name="Calc Percent (1) 16" xfId="358" xr:uid="{74C25078-5935-4AA3-844E-441DF1C9B391}"/>
    <cellStyle name="Calc Percent (1) 2" xfId="359" xr:uid="{BC587586-8A06-4E9A-A3F7-5E964F36189E}"/>
    <cellStyle name="Calc Percent (1) 2 2" xfId="360" xr:uid="{F1045F6E-FE01-4D6D-837A-7861A879FF88}"/>
    <cellStyle name="Calc Percent (1) 3" xfId="361" xr:uid="{7A5CD937-A2FD-48F3-A366-A66B27F16CAE}"/>
    <cellStyle name="Calc Percent (1) 3 2" xfId="362" xr:uid="{3B383B22-3A52-499D-A807-20128AAC5041}"/>
    <cellStyle name="Calc Percent (1) 4" xfId="363" xr:uid="{E9FC8505-D5A6-4AAE-AC2C-5AD0CE9C2D76}"/>
    <cellStyle name="Calc Percent (1) 4 2" xfId="364" xr:uid="{BEFB6432-B828-4500-AA45-195C5075BDA3}"/>
    <cellStyle name="Calc Percent (1) 5" xfId="365" xr:uid="{59ED9ED1-2E11-496B-BD07-38B9A620510E}"/>
    <cellStyle name="Calc Percent (1) 5 2" xfId="366" xr:uid="{B5F317A7-C13C-4BEF-8008-9D4144053A74}"/>
    <cellStyle name="Calc Percent (1) 6" xfId="367" xr:uid="{45C01DD6-7E1E-4D9F-8F57-63FC9F4DA499}"/>
    <cellStyle name="Calc Percent (1) 6 2" xfId="368" xr:uid="{44EB16F3-DC9A-471E-88AA-78812DDF181F}"/>
    <cellStyle name="Calc Percent (1) 7" xfId="369" xr:uid="{D5238069-E853-4A12-AFFB-A7E0D417FDE8}"/>
    <cellStyle name="Calc Percent (1) 7 2" xfId="370" xr:uid="{F2F7C022-A532-4407-8AAA-0CF9224C92BB}"/>
    <cellStyle name="Calc Percent (1) 8" xfId="371" xr:uid="{DF5F1C50-34D4-43DF-B603-C7D553614778}"/>
    <cellStyle name="Calc Percent (1) 8 2" xfId="372" xr:uid="{17E9F37B-595D-4757-9CEF-A1FB03211991}"/>
    <cellStyle name="Calc Percent (1) 9" xfId="373" xr:uid="{8DAE3676-BF7A-4D1B-97A3-1325FF5693A9}"/>
    <cellStyle name="Calc Percent (1) 9 2" xfId="374" xr:uid="{FBE13286-8176-477F-B0CF-72E8800C449B}"/>
    <cellStyle name="Calc Percent (1)_070831_Loan_bond" xfId="375" xr:uid="{A06FB8DC-D62B-44F5-A38D-3129E221DCDE}"/>
    <cellStyle name="Calc Percent (2)" xfId="376" xr:uid="{70A6718B-1DDE-4E3E-A069-59AFF872C3F3}"/>
    <cellStyle name="Calc Percent (2) 10" xfId="377" xr:uid="{4149E8B5-92A6-4FEE-881F-C390AE6AFC80}"/>
    <cellStyle name="Calc Percent (2) 10 2" xfId="378" xr:uid="{116628A1-8543-4D59-9218-D6F8B16B8912}"/>
    <cellStyle name="Calc Percent (2) 11" xfId="379" xr:uid="{2648343B-39BF-440E-AE1D-9CE17F678583}"/>
    <cellStyle name="Calc Percent (2) 11 2" xfId="380" xr:uid="{ECC9EC78-3FAF-49C9-93BB-24FD7226F7F8}"/>
    <cellStyle name="Calc Percent (2) 12" xfId="381" xr:uid="{7A4B4E90-8E7A-44B2-85AE-3BC0C13C2908}"/>
    <cellStyle name="Calc Percent (2) 12 2" xfId="382" xr:uid="{6701D7BE-C412-4923-AE60-3E1B092998F0}"/>
    <cellStyle name="Calc Percent (2) 13" xfId="383" xr:uid="{A8F25448-643B-4B6B-8245-E7AD5F111DD0}"/>
    <cellStyle name="Calc Percent (2) 13 2" xfId="384" xr:uid="{6EEB8C02-4AB7-4682-A6B8-FDF1C01B0C78}"/>
    <cellStyle name="Calc Percent (2) 14" xfId="385" xr:uid="{CE1510D2-5E32-43F1-A0A2-0798B26A815A}"/>
    <cellStyle name="Calc Percent (2) 14 2" xfId="386" xr:uid="{EAFAD780-B5AE-436B-9F97-CDF9996661BD}"/>
    <cellStyle name="Calc Percent (2) 15" xfId="387" xr:uid="{C3B29F6E-B9A4-4DBD-A296-C72869419652}"/>
    <cellStyle name="Calc Percent (2) 15 2" xfId="388" xr:uid="{503E7694-836F-4FBD-B083-D7B875C5669D}"/>
    <cellStyle name="Calc Percent (2) 16" xfId="389" xr:uid="{F8B844AD-F66E-4C05-A4EF-9AD07B95939E}"/>
    <cellStyle name="Calc Percent (2) 2" xfId="390" xr:uid="{D9CE328F-2BC1-4B4C-B972-10A98CCC34B7}"/>
    <cellStyle name="Calc Percent (2) 2 2" xfId="391" xr:uid="{0A4BCE27-1EE4-42DE-A9C4-DF5963D534E9}"/>
    <cellStyle name="Calc Percent (2) 3" xfId="392" xr:uid="{C4C9EE38-FA96-450A-B6CD-5C51F063EF60}"/>
    <cellStyle name="Calc Percent (2) 3 2" xfId="393" xr:uid="{3FAD4435-A5B5-41F0-AA92-4305258D0204}"/>
    <cellStyle name="Calc Percent (2) 4" xfId="394" xr:uid="{64575486-6D54-4F23-8A51-32EFF5E874D0}"/>
    <cellStyle name="Calc Percent (2) 4 2" xfId="395" xr:uid="{091C505E-7D80-47AE-8761-CB89FA46C6CD}"/>
    <cellStyle name="Calc Percent (2) 5" xfId="396" xr:uid="{F699F839-AA3A-4E67-B09D-4467F7012162}"/>
    <cellStyle name="Calc Percent (2) 5 2" xfId="397" xr:uid="{6402FAAC-F832-4B47-B440-205DB634A842}"/>
    <cellStyle name="Calc Percent (2) 6" xfId="398" xr:uid="{5F527FF5-1CA1-4746-9FD8-F6250E38F8BA}"/>
    <cellStyle name="Calc Percent (2) 6 2" xfId="399" xr:uid="{DBE598F5-4B0B-4237-ACB1-E36223E00C05}"/>
    <cellStyle name="Calc Percent (2) 7" xfId="400" xr:uid="{DA1635E0-3979-4C10-979A-554F704BBFE2}"/>
    <cellStyle name="Calc Percent (2) 7 2" xfId="401" xr:uid="{7F312D3C-ADB8-4A42-92ED-3F057F439358}"/>
    <cellStyle name="Calc Percent (2) 8" xfId="402" xr:uid="{95816323-03D0-44AE-B24A-9F0EAAA872CA}"/>
    <cellStyle name="Calc Percent (2) 8 2" xfId="403" xr:uid="{342326A2-E35D-4899-9B35-7FDF76173E8C}"/>
    <cellStyle name="Calc Percent (2) 9" xfId="404" xr:uid="{13530A09-1EA0-4541-B81F-49B266B3E6AB}"/>
    <cellStyle name="Calc Percent (2) 9 2" xfId="405" xr:uid="{D033A02F-8A9C-4BB5-8934-71C2F3493DE9}"/>
    <cellStyle name="Calc Percent (2)_33" xfId="406" xr:uid="{7402913B-43EF-4512-B2A5-CBA1FACC7629}"/>
    <cellStyle name="Calc Units (0)" xfId="407" xr:uid="{3023544B-8D81-4D03-AF3F-5D5F6C038080}"/>
    <cellStyle name="Calc Units (0) 10" xfId="408" xr:uid="{D127140D-F4AD-4848-AA8D-7DCA89F550A5}"/>
    <cellStyle name="Calc Units (0) 10 2" xfId="409" xr:uid="{6BED1F80-63B7-4A9E-9478-0D23249EB18F}"/>
    <cellStyle name="Calc Units (0) 11" xfId="410" xr:uid="{C2D81A22-3CFF-4DD6-B1F7-AEF9B023F996}"/>
    <cellStyle name="Calc Units (0) 11 2" xfId="411" xr:uid="{F73074B9-FFA2-49BE-80C8-7AF96AB0D1E0}"/>
    <cellStyle name="Calc Units (0) 12" xfId="412" xr:uid="{200C25A8-8804-4196-B40B-372374E9F26A}"/>
    <cellStyle name="Calc Units (0) 12 2" xfId="413" xr:uid="{2CD780F5-240A-4F58-96EF-B82BA47FEB48}"/>
    <cellStyle name="Calc Units (0) 13" xfId="414" xr:uid="{9ACBF710-DB6E-4823-A534-65EE1FA679F2}"/>
    <cellStyle name="Calc Units (0) 13 2" xfId="415" xr:uid="{62FBD1B8-1786-4A99-8510-F6A11DEC2884}"/>
    <cellStyle name="Calc Units (0) 14" xfId="416" xr:uid="{960701D7-3E21-4B3D-A0BB-9CE217B17025}"/>
    <cellStyle name="Calc Units (0) 14 2" xfId="417" xr:uid="{D7591BD1-B39E-47C5-AA0A-1FA209509F5C}"/>
    <cellStyle name="Calc Units (0) 15" xfId="418" xr:uid="{1F5E8BFC-4865-4E16-BF2F-31CD77452742}"/>
    <cellStyle name="Calc Units (0) 15 2" xfId="419" xr:uid="{EC50E2B6-9975-4346-8985-BD7F9316AA28}"/>
    <cellStyle name="Calc Units (0) 16" xfId="420" xr:uid="{5DF87AF4-0ED3-4EDA-995A-9D4C49426521}"/>
    <cellStyle name="Calc Units (0) 2" xfId="421" xr:uid="{B6C0634E-8C4A-43EE-828E-EFDF3F11F735}"/>
    <cellStyle name="Calc Units (0) 2 2" xfId="422" xr:uid="{314D27DF-B16F-4BDF-AF44-9C2868B3C982}"/>
    <cellStyle name="Calc Units (0) 3" xfId="423" xr:uid="{3ECEFE65-951D-43E3-B1F4-5DDF78265C87}"/>
    <cellStyle name="Calc Units (0) 3 2" xfId="424" xr:uid="{331C1B28-BCC5-4526-ABEE-63DA6EEB1990}"/>
    <cellStyle name="Calc Units (0) 4" xfId="425" xr:uid="{C9004032-8C64-4007-A187-870BB1CDEF16}"/>
    <cellStyle name="Calc Units (0) 4 2" xfId="426" xr:uid="{0849B141-D4A0-4304-9515-B9A9BB35ED95}"/>
    <cellStyle name="Calc Units (0) 5" xfId="427" xr:uid="{47A7FFD7-4BE4-4F34-B8EE-FC09036C1883}"/>
    <cellStyle name="Calc Units (0) 5 2" xfId="428" xr:uid="{4B48197A-7834-4536-9E95-76762EBBA39D}"/>
    <cellStyle name="Calc Units (0) 6" xfId="429" xr:uid="{96454059-DDC1-4500-9305-5924AD8B3C0E}"/>
    <cellStyle name="Calc Units (0) 6 2" xfId="430" xr:uid="{D1BBB30C-BF2B-49B5-A061-FD588A24EFB5}"/>
    <cellStyle name="Calc Units (0) 7" xfId="431" xr:uid="{E102F6E8-C65A-49A5-B479-C1FECF9868FB}"/>
    <cellStyle name="Calc Units (0) 7 2" xfId="432" xr:uid="{36D285E7-D5B0-4C71-92F7-0619048E7B6A}"/>
    <cellStyle name="Calc Units (0) 8" xfId="433" xr:uid="{19CDC953-A295-4282-B432-547D1E281AF8}"/>
    <cellStyle name="Calc Units (0) 8 2" xfId="434" xr:uid="{1692C85D-328E-4B47-954A-C9655BE2D61D}"/>
    <cellStyle name="Calc Units (0) 9" xfId="435" xr:uid="{A9A26D5B-D047-41FB-8E22-7D0DD5F16CA2}"/>
    <cellStyle name="Calc Units (0) 9 2" xfId="436" xr:uid="{7290B18B-11B0-4A09-9823-267563DEC3DB}"/>
    <cellStyle name="Calc Units (0)_33" xfId="437" xr:uid="{C4B46FB5-7109-489B-8A54-A7428700D4C2}"/>
    <cellStyle name="Calc Units (1)" xfId="438" xr:uid="{370A89DA-B68E-41D4-A5BF-A93FCE085727}"/>
    <cellStyle name="Calc Units (1) 10" xfId="439" xr:uid="{F53EDA5A-59D6-4C46-BEC0-2F3C1A923834}"/>
    <cellStyle name="Calc Units (1) 10 2" xfId="440" xr:uid="{2CA0986B-56A9-4456-9AD2-5009DD76B55A}"/>
    <cellStyle name="Calc Units (1) 11" xfId="441" xr:uid="{62D38842-AC0F-4E09-BD7B-511C5312DCF2}"/>
    <cellStyle name="Calc Units (1) 11 2" xfId="442" xr:uid="{FF86B361-9F02-4DAF-832D-087A28D6851E}"/>
    <cellStyle name="Calc Units (1) 12" xfId="443" xr:uid="{8ABAC055-DB09-4062-AC75-9FB17BD073EC}"/>
    <cellStyle name="Calc Units (1) 12 2" xfId="444" xr:uid="{E19330BA-8D03-42A6-94D9-F6BA1554BAD3}"/>
    <cellStyle name="Calc Units (1) 13" xfId="445" xr:uid="{1DFBCFCA-9306-435D-BB9E-8E1206E0F51B}"/>
    <cellStyle name="Calc Units (1) 13 2" xfId="446" xr:uid="{64E657B3-A4D2-4100-A67A-14F110C60E7F}"/>
    <cellStyle name="Calc Units (1) 14" xfId="447" xr:uid="{D2F80D0F-EA80-4297-8168-1524C7F885D9}"/>
    <cellStyle name="Calc Units (1) 14 2" xfId="448" xr:uid="{C6ECC021-2C7E-415F-9447-44B54B5DD791}"/>
    <cellStyle name="Calc Units (1) 15" xfId="449" xr:uid="{FB565823-BD46-4F17-92ED-FEA0A3CDC064}"/>
    <cellStyle name="Calc Units (1) 15 2" xfId="450" xr:uid="{7F3DC8B0-49BA-4BE7-BB73-02EAC55E4776}"/>
    <cellStyle name="Calc Units (1) 16" xfId="451" xr:uid="{5D816D46-0BA8-4A40-A6DF-59A6C5FB26AB}"/>
    <cellStyle name="Calc Units (1) 2" xfId="452" xr:uid="{1B1C4AF7-9C41-41C9-9559-48665FEDCAF3}"/>
    <cellStyle name="Calc Units (1) 2 2" xfId="453" xr:uid="{E5A4438C-65F5-433B-93BA-5BD1655B811A}"/>
    <cellStyle name="Calc Units (1) 3" xfId="454" xr:uid="{73B63CA3-F11B-49EB-A941-923BE496277B}"/>
    <cellStyle name="Calc Units (1) 3 2" xfId="455" xr:uid="{EE4BFA9A-C2CB-4FAB-906F-25FEB9B27943}"/>
    <cellStyle name="Calc Units (1) 4" xfId="456" xr:uid="{498BE09A-91BC-481F-9B85-A9E3F70070AA}"/>
    <cellStyle name="Calc Units (1) 4 2" xfId="457" xr:uid="{48FA6A75-AC73-4B36-AA4F-482576016856}"/>
    <cellStyle name="Calc Units (1) 5" xfId="458" xr:uid="{D26AE84C-3B18-4EC1-80C8-36B85E8CD3E2}"/>
    <cellStyle name="Calc Units (1) 5 2" xfId="459" xr:uid="{0B5263FE-C89A-4C7F-A2EC-9B7412D6195F}"/>
    <cellStyle name="Calc Units (1) 6" xfId="460" xr:uid="{CE2090FB-24FA-4F55-B059-011079573A18}"/>
    <cellStyle name="Calc Units (1) 6 2" xfId="461" xr:uid="{EA9659CD-DF06-4963-B3C0-852BDF42EE34}"/>
    <cellStyle name="Calc Units (1) 7" xfId="462" xr:uid="{756AA2EE-A0ED-4727-ABD2-6A261C71E20E}"/>
    <cellStyle name="Calc Units (1) 7 2" xfId="463" xr:uid="{C67A99FE-504D-49A1-8477-15BEE7C6D708}"/>
    <cellStyle name="Calc Units (1) 8" xfId="464" xr:uid="{B0DD46A9-6D9F-4751-BF54-93FAB140698F}"/>
    <cellStyle name="Calc Units (1) 8 2" xfId="465" xr:uid="{FC55A7BF-D96A-43E3-BC85-19C1E09EDC4E}"/>
    <cellStyle name="Calc Units (1) 9" xfId="466" xr:uid="{9745DB30-0B05-40AE-ABD1-1AD4D53C7253}"/>
    <cellStyle name="Calc Units (1) 9 2" xfId="467" xr:uid="{65EB9E6C-BFCB-4F78-9A9B-FFDE78F6D423}"/>
    <cellStyle name="Calc Units (1)_33" xfId="468" xr:uid="{B61AE55D-F4B2-4816-8B3C-4F5D2952754C}"/>
    <cellStyle name="Calc Units (2)" xfId="469" xr:uid="{40D6E644-7C65-4D7F-B739-FB978D2D09C0}"/>
    <cellStyle name="Calc Units (2) 10" xfId="470" xr:uid="{F511D927-6464-4ED0-8B39-27F8E3228F7F}"/>
    <cellStyle name="Calc Units (2) 10 2" xfId="471" xr:uid="{D87F8B24-70E6-4336-8844-349433A41547}"/>
    <cellStyle name="Calc Units (2) 11" xfId="472" xr:uid="{1A3D7459-EA34-4E53-B750-A6EC75AE4C4C}"/>
    <cellStyle name="Calc Units (2) 11 2" xfId="473" xr:uid="{B4681693-F672-42CF-B4C1-EAE529C9ACE5}"/>
    <cellStyle name="Calc Units (2) 12" xfId="474" xr:uid="{12CB2349-2933-4306-8A57-A934268BD8A5}"/>
    <cellStyle name="Calc Units (2) 12 2" xfId="475" xr:uid="{49661702-1BBB-4609-A94B-343F474697FD}"/>
    <cellStyle name="Calc Units (2) 13" xfId="476" xr:uid="{D043986F-7B00-4E50-8199-0CA2CF492231}"/>
    <cellStyle name="Calc Units (2) 13 2" xfId="477" xr:uid="{C3410BA7-1BB4-4953-A73D-0A3F5990F78A}"/>
    <cellStyle name="Calc Units (2) 14" xfId="478" xr:uid="{20F2DAB1-A798-46B5-8A1B-3044EE1F4547}"/>
    <cellStyle name="Calc Units (2) 14 2" xfId="479" xr:uid="{6B148CDE-2178-464A-99F3-9DEDF76C5E8F}"/>
    <cellStyle name="Calc Units (2) 15" xfId="480" xr:uid="{F435A566-B8BF-44E8-85EB-D2BD4D5A7BBF}"/>
    <cellStyle name="Calc Units (2) 15 2" xfId="481" xr:uid="{38E32A8F-2FDC-4D54-8233-A01651F74C8E}"/>
    <cellStyle name="Calc Units (2) 16" xfId="482" xr:uid="{F0CAE46E-F829-43F4-A3B2-B570D6A58105}"/>
    <cellStyle name="Calc Units (2) 2" xfId="483" xr:uid="{F04FB6B3-443E-462A-8D21-DA3A1B5C3F32}"/>
    <cellStyle name="Calc Units (2) 2 2" xfId="484" xr:uid="{FAF5782D-9EAC-44E9-A17E-9B23A7F814F5}"/>
    <cellStyle name="Calc Units (2) 3" xfId="485" xr:uid="{1D7B4BB9-EC57-4BCA-964B-E58491722E69}"/>
    <cellStyle name="Calc Units (2) 3 2" xfId="486" xr:uid="{4262B8C1-ABDD-4397-BEE4-F0DAD2E79D8D}"/>
    <cellStyle name="Calc Units (2) 4" xfId="487" xr:uid="{C01DF966-44C9-479F-901D-97C1F324F468}"/>
    <cellStyle name="Calc Units (2) 4 2" xfId="488" xr:uid="{1C2BAB87-A146-4A36-9704-64CB86A9974B}"/>
    <cellStyle name="Calc Units (2) 5" xfId="489" xr:uid="{C86634CE-F145-4354-88CB-FB5D8509632F}"/>
    <cellStyle name="Calc Units (2) 5 2" xfId="490" xr:uid="{E29F1224-DB3D-4308-9EDE-EB3668371AEE}"/>
    <cellStyle name="Calc Units (2) 6" xfId="491" xr:uid="{076022BD-0014-4D61-AF89-68F94F557BF1}"/>
    <cellStyle name="Calc Units (2) 6 2" xfId="492" xr:uid="{A00A88FC-5D57-40BB-9BE4-D3175D231373}"/>
    <cellStyle name="Calc Units (2) 7" xfId="493" xr:uid="{242CC205-0FF9-4193-A198-4EA0D63F75A8}"/>
    <cellStyle name="Calc Units (2) 7 2" xfId="494" xr:uid="{3DA83A04-60B2-48E0-9238-28E091D0430C}"/>
    <cellStyle name="Calc Units (2) 8" xfId="495" xr:uid="{3D2D7A43-5EEA-483C-A277-8AC60E3DED9B}"/>
    <cellStyle name="Calc Units (2) 8 2" xfId="496" xr:uid="{0A7EC722-FD54-4663-B83C-103235F28599}"/>
    <cellStyle name="Calc Units (2) 9" xfId="497" xr:uid="{95047A4B-EB35-4CBD-AFA0-6D05924210EA}"/>
    <cellStyle name="Calc Units (2) 9 2" xfId="498" xr:uid="{B5E0EDAB-C1A9-4D0A-9B22-9949014DDDD9}"/>
    <cellStyle name="Calc Units (2)_33" xfId="499" xr:uid="{712693D0-04ED-47FA-B775-376B4BC90997}"/>
    <cellStyle name="calc_Eingreidsluferlar" xfId="500" xr:uid="{B64E7F89-550F-4514-A2F8-226A444EC804}"/>
    <cellStyle name="calculated" xfId="501" xr:uid="{D6E40FF7-0617-4DE3-A060-B7848879BA0F}"/>
    <cellStyle name="Calculation 2" xfId="502" xr:uid="{8E85320B-5B88-4BD2-9D0D-96A8E71B311E}"/>
    <cellStyle name="Calculation 2 2" xfId="503" xr:uid="{1FD5B8E0-B618-4E77-A803-7E8DF0F93A0D}"/>
    <cellStyle name="Calculation 2 2 2" xfId="2901" xr:uid="{0EED7605-D2C9-41DB-B7BE-A3013A13B126}"/>
    <cellStyle name="Calculation 2 3" xfId="504" xr:uid="{918B2E64-7D1E-4B6C-90A0-A1454CD44845}"/>
    <cellStyle name="Calculation 2 3 2" xfId="2902" xr:uid="{836CC83D-CE44-43AC-9675-915629F8FCB1}"/>
    <cellStyle name="Calculation 2 4" xfId="505" xr:uid="{36E1AB74-E249-41FB-913C-9726276AAB39}"/>
    <cellStyle name="Calculation 2 4 2" xfId="2903" xr:uid="{F631FA4B-B298-4A1A-B89C-878AB0D65D71}"/>
    <cellStyle name="Calculation 2 5" xfId="2001" xr:uid="{BE3268E4-F737-4CB1-9AB9-3BFDC54DA1AE}"/>
    <cellStyle name="Calculation 2 5 2" xfId="3021" xr:uid="{E0C2E463-58F9-4084-B5E3-58A6F10D6C73}"/>
    <cellStyle name="Calculation 2 6" xfId="2900" xr:uid="{ABE436A7-ADB3-44E6-9E40-7FFC8E3FBDE6}"/>
    <cellStyle name="Calculation 2 7" xfId="3148" xr:uid="{9F1E1EB2-F679-4BAA-B9C1-38B98E43C831}"/>
    <cellStyle name="Calculation 2 8" xfId="3277" xr:uid="{2D219C94-9952-4419-8C5E-80D5B8B9FA6F}"/>
    <cellStyle name="Calculation 3" xfId="506" xr:uid="{55E1226D-CCF3-472C-ACD6-BD7217C8571E}"/>
    <cellStyle name="Calculation 3 2" xfId="507" xr:uid="{91850220-9D7E-435F-BDB6-72AB156BE2CC}"/>
    <cellStyle name="Calculation 3 2 2" xfId="2905" xr:uid="{FDCAF59C-2B99-41FF-B62F-084FA84FB9C7}"/>
    <cellStyle name="Calculation 3 3" xfId="2904" xr:uid="{9891BBDE-A2D4-4CF6-8163-76993D0BE761}"/>
    <cellStyle name="Cálculo" xfId="3149" xr:uid="{1F66C5E6-DBCB-4C92-BB12-7CC121747582}"/>
    <cellStyle name="Cálculo 2" xfId="3278" xr:uid="{CD1A1082-2C73-485A-B627-FDD8484E1901}"/>
    <cellStyle name="CalcҐCurrency (0)_laroux" xfId="508" xr:uid="{8C644B96-35FF-4586-822E-694F99401066}"/>
    <cellStyle name="Celda de comprobación" xfId="3150" xr:uid="{952E98CF-006C-48D0-B9BB-AF546D396B13}"/>
    <cellStyle name="Celda vinculada" xfId="3151" xr:uid="{1773E715-EBA3-487E-B44A-7D01B2A2E25D}"/>
    <cellStyle name="Check Cell 2" xfId="509" xr:uid="{056A2FD0-29EB-4E33-ABB3-734696EB60D2}"/>
    <cellStyle name="Check Cell 2 2" xfId="510" xr:uid="{8D3403A4-6C95-4185-8492-E68059CE5AE7}"/>
    <cellStyle name="Check Cell 2 3" xfId="511" xr:uid="{BCF92CC9-99B1-4B72-96BE-1A57770687EB}"/>
    <cellStyle name="Check Cell 2 4" xfId="512" xr:uid="{95B29A59-B129-4F51-B053-DD20D36C7D34}"/>
    <cellStyle name="Check Cell 2 5" xfId="2002" xr:uid="{9FCA8628-52BA-4F02-916B-DC46615DC584}"/>
    <cellStyle name="Check Cell 3" xfId="513" xr:uid="{66468E3A-653E-42BE-B55E-86E67CDBA246}"/>
    <cellStyle name="Check Cell 3 2" xfId="514"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5" xr:uid="{E05FA280-13D1-40CD-92D3-DB88E1D3BF62}"/>
    <cellStyle name="Comma [0] 3" xfId="1951" xr:uid="{43AB5635-6BC7-4D25-85A8-767445F52369}"/>
    <cellStyle name="Comma [0] 3 2" xfId="1952" xr:uid="{34E0C67E-AC52-4B49-9895-AF0991C090CC}"/>
    <cellStyle name="Comma [0] 3 3" xfId="3018" xr:uid="{27CF3378-F9B9-443F-9451-E5251D55366B}"/>
    <cellStyle name="Comma [00]" xfId="516" xr:uid="{49DBE860-A4D3-4090-AB4A-1895BF6AF8F1}"/>
    <cellStyle name="Comma [00] 10" xfId="517" xr:uid="{7980E0C7-C1D9-4BE3-A3F4-69051D7C2AB1}"/>
    <cellStyle name="Comma [00] 10 2" xfId="518" xr:uid="{F2F5CD37-EC1C-49FD-B857-9E151566C0C9}"/>
    <cellStyle name="Comma [00] 11" xfId="519" xr:uid="{BBDBB30D-CD2D-4524-BC55-A02839F9BB45}"/>
    <cellStyle name="Comma [00] 11 2" xfId="520" xr:uid="{1389918F-81D1-4A99-AF17-4FEBBC5303C7}"/>
    <cellStyle name="Comma [00] 12" xfId="521" xr:uid="{34445F26-8871-4B80-A88E-F4D4DAF69EF3}"/>
    <cellStyle name="Comma [00] 12 2" xfId="522" xr:uid="{015E37A8-A691-4ADF-8DDB-782D88233A48}"/>
    <cellStyle name="Comma [00] 13" xfId="523" xr:uid="{07BFAAD8-6090-462D-846F-9291FC1AC664}"/>
    <cellStyle name="Comma [00] 13 2" xfId="524" xr:uid="{F0F96EDD-BF0C-4D7D-A5C9-AC9C02CB85E6}"/>
    <cellStyle name="Comma [00] 14" xfId="525" xr:uid="{F2A2C39B-A5FB-4276-8C77-0C2DACD640EF}"/>
    <cellStyle name="Comma [00] 14 2" xfId="526" xr:uid="{8DFDDD83-636D-4D53-BF03-8E8C2036C7C2}"/>
    <cellStyle name="Comma [00] 15" xfId="527" xr:uid="{47CD9E5D-2221-4C59-9E51-34A71544FE19}"/>
    <cellStyle name="Comma [00] 15 2" xfId="528" xr:uid="{1273AA1E-6C49-40E8-BE2D-D5313142676A}"/>
    <cellStyle name="Comma [00] 16" xfId="529" xr:uid="{AB99A15B-507B-4783-A149-8A91B87D355B}"/>
    <cellStyle name="Comma [00] 2" xfId="530" xr:uid="{E25E42D8-140E-4C18-B756-953598EF3F5A}"/>
    <cellStyle name="Comma [00] 2 2" xfId="531" xr:uid="{B6770A95-0E5E-46BB-903A-57C968ED9E4E}"/>
    <cellStyle name="Comma [00] 3" xfId="532" xr:uid="{1DE92E89-61CA-403F-BBCD-9271B4C97030}"/>
    <cellStyle name="Comma [00] 3 2" xfId="533" xr:uid="{F18FA8A1-9232-49D5-AABF-7A6E36960C7C}"/>
    <cellStyle name="Comma [00] 4" xfId="534" xr:uid="{4ACF746F-064F-4A8C-8B78-5D2A2844059B}"/>
    <cellStyle name="Comma [00] 4 2" xfId="535" xr:uid="{8639401B-96B2-44D9-A4B5-80F910C5787D}"/>
    <cellStyle name="Comma [00] 5" xfId="536" xr:uid="{2DEE6153-288E-4045-97C4-C4527B8A9E75}"/>
    <cellStyle name="Comma [00] 5 2" xfId="537" xr:uid="{1D9C088C-B965-4692-B401-F728F7BE9B3D}"/>
    <cellStyle name="Comma [00] 6" xfId="538" xr:uid="{3126EDE6-570C-406E-91CE-F5B9E1A9BF09}"/>
    <cellStyle name="Comma [00] 6 2" xfId="539" xr:uid="{9BB9BDF8-6629-4529-8BB1-ABE386A6F3D4}"/>
    <cellStyle name="Comma [00] 7" xfId="540" xr:uid="{4C450BE9-18CC-41BE-9128-432CC670CFCB}"/>
    <cellStyle name="Comma [00] 7 2" xfId="541" xr:uid="{37EFB011-F149-4965-9D12-9FD831A0322A}"/>
    <cellStyle name="Comma [00] 8" xfId="542" xr:uid="{19745DDA-8D1C-4C11-A231-B161A2561C1F}"/>
    <cellStyle name="Comma [00] 8 2" xfId="543" xr:uid="{C47B1357-EFD7-4626-90B9-71233D16EBB8}"/>
    <cellStyle name="Comma [00] 9" xfId="544" xr:uid="{50D347C9-F43C-4DA1-B902-485895263C69}"/>
    <cellStyle name="Comma [00] 9 2" xfId="545" xr:uid="{052F4DF6-AB11-43F4-829A-645908844B97}"/>
    <cellStyle name="Comma 10" xfId="546" xr:uid="{6108F73C-01D8-4AFE-91ED-BFB0EC32C4C4}"/>
    <cellStyle name="Comma 10 2" xfId="547" xr:uid="{4B7A669D-B07A-4F3C-A39D-AD2B6C4269E5}"/>
    <cellStyle name="Comma 10 3" xfId="548" xr:uid="{51EAB1E9-8EDD-4383-B9A4-6C7F30018CA2}"/>
    <cellStyle name="Comma 10 4" xfId="549" xr:uid="{6D1D25B7-3716-417A-9E11-D5D92CF5843C}"/>
    <cellStyle name="Comma 10 5" xfId="3157" xr:uid="{23410CFD-3798-42C7-AE53-9B6836BF72B5}"/>
    <cellStyle name="Comma 11" xfId="550" xr:uid="{6C7C9715-90D9-436F-8119-84CE3F361631}"/>
    <cellStyle name="Comma 11 2" xfId="551" xr:uid="{3E1591B0-D544-4E61-A612-A0354BDE748B}"/>
    <cellStyle name="Comma 11 3" xfId="552" xr:uid="{51294BFB-290E-4DD7-9946-8EF0E5889E8E}"/>
    <cellStyle name="Comma 11 4" xfId="553" xr:uid="{6283B243-984D-4B76-8006-197205FBF7F8}"/>
    <cellStyle name="Comma 12" xfId="554" xr:uid="{2FF12E63-C96D-4BA1-87B4-D08D77DE1E20}"/>
    <cellStyle name="Comma 12 2" xfId="555" xr:uid="{4A49764A-75EA-412B-B56C-05706F60845F}"/>
    <cellStyle name="Comma 12 3" xfId="556" xr:uid="{A4DB553B-B577-4FE4-903A-368CFEFE33DF}"/>
    <cellStyle name="Comma 12 4" xfId="557" xr:uid="{7921B3A7-6735-4ED6-81AC-931C38094392}"/>
    <cellStyle name="Comma 13" xfId="558" xr:uid="{E60D31FC-8003-413E-9768-91826B434A6A}"/>
    <cellStyle name="Comma 13 2" xfId="559" xr:uid="{B1D588C9-9453-4C3F-A758-646B380C2C3F}"/>
    <cellStyle name="Comma 13 3" xfId="560" xr:uid="{9536AF5C-2B2D-47D0-8BB4-D1581DA796C0}"/>
    <cellStyle name="Comma 13 4" xfId="561" xr:uid="{CF0FE92F-AA1F-4E9A-B438-F59E2ECA6726}"/>
    <cellStyle name="Comma 14" xfId="562" xr:uid="{0DA39E4E-7CC3-44C7-9CA6-A59D8D52CCAC}"/>
    <cellStyle name="Comma 14 2" xfId="563" xr:uid="{0DEBC65E-F33F-47DC-886E-A4E769EE09CA}"/>
    <cellStyle name="Comma 14 2 2" xfId="564" xr:uid="{55D5FEAA-5F6D-4A46-B40F-8BB1F4B7F58D}"/>
    <cellStyle name="Comma 14 3" xfId="565" xr:uid="{40CF8B1F-3979-48DE-BEAD-F2A9D39EA05C}"/>
    <cellStyle name="Comma 14 3 2" xfId="566" xr:uid="{544FC968-EB7E-441C-8CB5-6149942E79EE}"/>
    <cellStyle name="Comma 14 4" xfId="567" xr:uid="{4E8D8B18-AFEE-4669-9F11-33E569AE4CFC}"/>
    <cellStyle name="Comma 14 4 2" xfId="568" xr:uid="{F7840996-793A-41DA-A80C-C3DE3C6A87C2}"/>
    <cellStyle name="Comma 14 5" xfId="569" xr:uid="{B0F8CE57-7211-453F-AC6B-C6291E3B3E6D}"/>
    <cellStyle name="Comma 15" xfId="570" xr:uid="{F2E1EEA2-1D92-4C54-A83D-443E8F1BB8DD}"/>
    <cellStyle name="Comma 15 2" xfId="571" xr:uid="{906BB4CB-16AC-4527-BFA8-D7AB4AE83F00}"/>
    <cellStyle name="Comma 15 2 2" xfId="2907" xr:uid="{70344A33-25A1-41BB-A31F-5C91EB3C1CB6}"/>
    <cellStyle name="Comma 15 3" xfId="572" xr:uid="{1940A8C9-50C9-45B3-9222-972D9E9B9EFD}"/>
    <cellStyle name="Comma 15 3 2" xfId="2908" xr:uid="{A6ED5819-2C66-4DFB-B65E-89464EB88EDE}"/>
    <cellStyle name="Comma 15 4" xfId="573" xr:uid="{49EB7290-167D-49FF-A414-CC4023145AA8}"/>
    <cellStyle name="Comma 15 4 2" xfId="2909" xr:uid="{9BBABC05-9A93-4645-BB48-F0DE73692F04}"/>
    <cellStyle name="Comma 15 5" xfId="2906" xr:uid="{9BC127BC-42BF-478A-9344-BF13B7FA62AA}"/>
    <cellStyle name="Comma 16" xfId="574" xr:uid="{0B145AE9-0B62-4AE4-A465-9EC7E1995967}"/>
    <cellStyle name="Comma 16 2" xfId="575" xr:uid="{9AC05997-9F78-432A-96FE-A7727F85A16F}"/>
    <cellStyle name="Comma 16 2 2" xfId="2911" xr:uid="{A77D5EF8-DD2C-45DC-B1FA-41D5FC9C3729}"/>
    <cellStyle name="Comma 16 3" xfId="2910" xr:uid="{70CCC8ED-E2B7-4D5E-9A7E-0F74E70D43D5}"/>
    <cellStyle name="Comma 17" xfId="576" xr:uid="{F546D4DD-0DFE-4B51-8139-266E23D919DF}"/>
    <cellStyle name="Comma 17 2" xfId="577" xr:uid="{D1D9DEA4-EA49-442B-BAD4-8C48FB5DD68F}"/>
    <cellStyle name="Comma 17 2 2" xfId="2913" xr:uid="{714C2B9E-7583-4ABD-BCEA-4C9163B6D3FC}"/>
    <cellStyle name="Comma 17 3" xfId="2912" xr:uid="{ACBA3D47-5EB3-4903-8180-1F9F3A1D510B}"/>
    <cellStyle name="Comma 18" xfId="578" xr:uid="{CD30A2CD-0C84-446E-B90D-939F56C8A5A9}"/>
    <cellStyle name="Comma 18 2" xfId="579" xr:uid="{B45D5C9E-B551-4878-B158-4E00B61AEFC4}"/>
    <cellStyle name="Comma 18 2 2" xfId="2915" xr:uid="{8D110F29-BFBD-4985-AAE6-996075B13B0F}"/>
    <cellStyle name="Comma 18 3" xfId="2914" xr:uid="{AAD22F02-A044-475E-A74F-F70DE7CDD5D8}"/>
    <cellStyle name="Comma 19" xfId="580" xr:uid="{1F9C3A0E-6CB7-4E29-9282-1CD41BA5FC74}"/>
    <cellStyle name="Comma 19 2" xfId="581" xr:uid="{EE42F900-89EE-4360-B7D5-4126FF35CC76}"/>
    <cellStyle name="Comma 19 2 2" xfId="2917" xr:uid="{9F184B27-BE5E-4ACB-B3CA-DAAA18E7C751}"/>
    <cellStyle name="Comma 19 3" xfId="2916" xr:uid="{719A00EE-81D7-4FC7-90D0-E67234286357}"/>
    <cellStyle name="Comma 2" xfId="582" xr:uid="{4FAAD374-C48E-436D-A14D-077A016E4B69}"/>
    <cellStyle name="Comma 2 10" xfId="583" xr:uid="{35DFC1F7-3826-4DE9-92FF-E2AC843F8E77}"/>
    <cellStyle name="Comma 2 10 2" xfId="584" xr:uid="{B80AE15F-5D46-4D79-978D-70459CE9BF51}"/>
    <cellStyle name="Comma 2 10 2 2" xfId="2920" xr:uid="{91D5A693-4DC6-4F73-89DC-680E7EF50B9B}"/>
    <cellStyle name="Comma 2 10 3" xfId="2919" xr:uid="{BEEAC98F-FE32-4180-A566-1614FD63D6BF}"/>
    <cellStyle name="Comma 2 11" xfId="585" xr:uid="{2A750C1E-8A98-43E1-9FA0-B098DBBD2004}"/>
    <cellStyle name="Comma 2 11 2" xfId="586" xr:uid="{0FC11D17-6E5A-4E28-A1D1-6157ED3697B3}"/>
    <cellStyle name="Comma 2 11 2 2" xfId="2922" xr:uid="{12A401DD-0315-40BF-BE4E-D85711801437}"/>
    <cellStyle name="Comma 2 11 3" xfId="2921" xr:uid="{BB549702-941B-4BBC-85C8-8F24DEF4BBFE}"/>
    <cellStyle name="Comma 2 12" xfId="587" xr:uid="{1B26E0D9-FEBE-4122-82EE-16BAD3C72121}"/>
    <cellStyle name="Comma 2 13" xfId="588" xr:uid="{FF05304B-29C4-4B91-B9DB-4759EF164B65}"/>
    <cellStyle name="Comma 2 14" xfId="2004" xr:uid="{8EEAC0C6-8360-4653-9B8A-4697536B2662}"/>
    <cellStyle name="Comma 2 15" xfId="2918" xr:uid="{B00DCF7C-B111-4E99-BDB5-BCF8D2B36AFC}"/>
    <cellStyle name="Comma 2 16" xfId="3158" xr:uid="{00D2F174-4593-45CC-8B8B-BA8B56DDF955}"/>
    <cellStyle name="Comma 2 2" xfId="589" xr:uid="{A2481F8A-6E0C-483D-A20F-8851F4CEBFBB}"/>
    <cellStyle name="Comma 2 2 2" xfId="590" xr:uid="{654B139C-B74A-4F58-9DA7-12715152AD3B}"/>
    <cellStyle name="Comma 2 2 2 2" xfId="2924" xr:uid="{41AC7E9D-A669-46DF-97EA-A25744034B90}"/>
    <cellStyle name="Comma 2 2 3" xfId="591" xr:uid="{2021F868-C40D-45A8-A76D-4A173C9F761D}"/>
    <cellStyle name="Comma 2 2 3 2" xfId="2925" xr:uid="{37E9467B-AE67-4B6B-9B50-809B28A1AA8E}"/>
    <cellStyle name="Comma 2 2 4" xfId="592" xr:uid="{42B587E4-8900-488F-B6A6-07A2D986C1F4}"/>
    <cellStyle name="Comma 2 2 4 2" xfId="2926" xr:uid="{7707DEBF-84CE-4182-8609-4BBB0C7C1B71}"/>
    <cellStyle name="Comma 2 2 5" xfId="593" xr:uid="{DDEF5E1B-E30E-4C8D-B090-E35C9FA2490B}"/>
    <cellStyle name="Comma 2 2 5 2" xfId="2927" xr:uid="{1EFC53E5-9792-4CFB-8B5F-5104BD0B04FD}"/>
    <cellStyle name="Comma 2 2 6" xfId="2923" xr:uid="{D351D368-9DF7-4411-8B38-847CB672F5D7}"/>
    <cellStyle name="Comma 2 3" xfId="594" xr:uid="{8E392507-0AFC-4F40-A9CF-23FF62642236}"/>
    <cellStyle name="Comma 2 3 2" xfId="595" xr:uid="{7147715B-738B-4F4B-B29A-4D41A00AD2EE}"/>
    <cellStyle name="Comma 2 3 2 2" xfId="2929" xr:uid="{B59353E9-E47A-4444-8E11-193CB577B784}"/>
    <cellStyle name="Comma 2 3 3" xfId="2928" xr:uid="{587CB255-21DF-4E5A-B83A-F1C929B6CE65}"/>
    <cellStyle name="Comma 2 4" xfId="596" xr:uid="{A6E2FBC2-3734-4537-82B8-34EE220ACFC3}"/>
    <cellStyle name="Comma 2 4 2" xfId="597" xr:uid="{23F6C5A8-70A7-4AE9-9E8E-245448DA9E65}"/>
    <cellStyle name="Comma 2 4 2 2" xfId="2931" xr:uid="{04256566-A926-4D17-B356-A5F2530133F2}"/>
    <cellStyle name="Comma 2 4 3" xfId="2930" xr:uid="{4619C3D9-3945-4FAC-AB22-B4BF9C76D125}"/>
    <cellStyle name="Comma 2 5" xfId="598" xr:uid="{58F711F8-29D6-4131-8667-0789A39651CC}"/>
    <cellStyle name="Comma 2 5 2" xfId="599" xr:uid="{5823F69F-C3EB-4978-974F-0B5A5A7AEB6A}"/>
    <cellStyle name="Comma 2 5 2 2" xfId="2933" xr:uid="{077E8EE0-1046-4D18-89AA-8E23581B8DDF}"/>
    <cellStyle name="Comma 2 5 3" xfId="2932" xr:uid="{4D208591-2052-4C63-B773-631F314311A9}"/>
    <cellStyle name="Comma 2 54" xfId="3159" xr:uid="{DD37CCBD-55E4-4052-AEAA-C57A2A52A519}"/>
    <cellStyle name="Comma 2 6" xfId="600" xr:uid="{AF8034D6-DF87-443C-AD64-6AA9853861F9}"/>
    <cellStyle name="Comma 2 6 2" xfId="601" xr:uid="{8DFA342C-7F9F-451D-BF00-0959F96CC485}"/>
    <cellStyle name="Comma 2 6 2 2" xfId="2935" xr:uid="{C4D4AA07-75F0-4825-9460-5D178409C230}"/>
    <cellStyle name="Comma 2 6 3" xfId="2934" xr:uid="{C4AD6F8A-6D85-4805-A461-D85DCD405E2D}"/>
    <cellStyle name="Comma 2 7" xfId="602" xr:uid="{A945F676-A2CB-4AA1-B5AD-87CC84A4624C}"/>
    <cellStyle name="Comma 2 7 2" xfId="603" xr:uid="{D5C9A16A-DF5D-44C9-8046-DA9ED200FC7B}"/>
    <cellStyle name="Comma 2 7 2 2" xfId="2937" xr:uid="{3688F0B2-0DDE-4035-A124-57AB185C9C02}"/>
    <cellStyle name="Comma 2 7 3" xfId="2936" xr:uid="{15CBF162-9B87-4E2A-AADC-43DF71EBED62}"/>
    <cellStyle name="Comma 2 8" xfId="604" xr:uid="{368C44A2-4C87-48A3-9BC3-1A0AA47031BB}"/>
    <cellStyle name="Comma 2 8 2" xfId="605" xr:uid="{F1757ADE-5A82-4531-AE8A-EF9EA08B50E4}"/>
    <cellStyle name="Comma 2 8 2 2" xfId="2939" xr:uid="{D58997DD-2C27-4CC0-A38D-18D9F5146878}"/>
    <cellStyle name="Comma 2 8 3" xfId="2938" xr:uid="{0034DE51-2F03-4888-A11B-C0DEBFF0CA90}"/>
    <cellStyle name="Comma 2 9" xfId="606" xr:uid="{F49DE99E-2EDB-4F15-8280-9E03E48CE880}"/>
    <cellStyle name="Comma 2 9 2" xfId="607" xr:uid="{DF8CC89B-EB71-4FF6-AE52-3D75812F4864}"/>
    <cellStyle name="Comma 2 9 2 2" xfId="2941" xr:uid="{52883025-D1D6-4D6E-A8F0-274E480997CE}"/>
    <cellStyle name="Comma 2 9 3" xfId="2940" xr:uid="{87287EAA-031A-4265-90C4-F1B4146140FF}"/>
    <cellStyle name="Comma 2_30" xfId="608" xr:uid="{7EF4BFF2-A316-4722-947F-E5D539CEEB65}"/>
    <cellStyle name="Comma 20" xfId="609" xr:uid="{F419C494-12D3-40AD-9E4C-F8CF7A2FA3E0}"/>
    <cellStyle name="Comma 21" xfId="610" xr:uid="{DE2D836F-71EF-418B-8558-C563E561C279}"/>
    <cellStyle name="Comma 21 2" xfId="2942" xr:uid="{6FC3D494-F173-40A0-AD5F-C2FB0322EA5A}"/>
    <cellStyle name="Comma 22" xfId="611" xr:uid="{C5A5B83C-1B24-4AE8-A5F6-FD313666E002}"/>
    <cellStyle name="Comma 23" xfId="612" xr:uid="{A8030625-F4D2-4C60-A9F0-DDAA8EEF7A45}"/>
    <cellStyle name="Comma 24" xfId="2003" xr:uid="{402EF397-407F-4CD9-98B5-9F1B7866767C}"/>
    <cellStyle name="Comma 25" xfId="2888" xr:uid="{20656FE1-B3AF-4DFE-95C8-F9EB9E4613F5}"/>
    <cellStyle name="Comma 26" xfId="2889" xr:uid="{BE8E665D-13E0-4009-A4C0-40261D001733}"/>
    <cellStyle name="Comma 27" xfId="2887" xr:uid="{8202C2F0-9840-4E97-AA12-BA2B09D4ED28}"/>
    <cellStyle name="Comma 3" xfId="613" xr:uid="{3E1CFDE2-2E9C-4E22-986A-7510AB0D2D01}"/>
    <cellStyle name="Comma 3 2" xfId="614" xr:uid="{819704D1-97DB-4135-8CCC-A29C63FD3070}"/>
    <cellStyle name="Comma 3 3" xfId="615" xr:uid="{98ED49D3-27CF-4E73-9045-39FDE1E04E1B}"/>
    <cellStyle name="Comma 3 4" xfId="616" xr:uid="{671EA220-B045-4E5A-B3B9-BECF34F9F2BA}"/>
    <cellStyle name="Comma 3 5" xfId="617" xr:uid="{FF77279E-7C98-4DFF-A780-F938600DBAF4}"/>
    <cellStyle name="Comma 3 6" xfId="2005" xr:uid="{5970F91C-8B60-437B-BF6A-1BFD2808E8D2}"/>
    <cellStyle name="Comma 3 7" xfId="2943" xr:uid="{F4788F43-9631-4DFD-8ECB-9917E37CD326}"/>
    <cellStyle name="Comma 4" xfId="618" xr:uid="{A62B124C-9E49-4398-9DBB-433150B35D14}"/>
    <cellStyle name="Comma 4 10" xfId="619" xr:uid="{32CD8E40-85B4-405C-A602-E18F8AAB7480}"/>
    <cellStyle name="Comma 4 2" xfId="620" xr:uid="{B0E1577E-CF2E-4C1C-9153-EF13078B655B}"/>
    <cellStyle name="Comma 4 3" xfId="621" xr:uid="{E907DF51-97E8-4CA8-98BC-AEA1500E291A}"/>
    <cellStyle name="Comma 4 4" xfId="622" xr:uid="{F37C57D4-F3C2-4564-967C-0226C6D82A95}"/>
    <cellStyle name="Comma 4 5" xfId="623" xr:uid="{DE88CAE6-7C73-4B08-9678-A0F9A956DE81}"/>
    <cellStyle name="Comma 4 6" xfId="624" xr:uid="{4576F277-4E5E-48BF-BE00-DCBEC65057AA}"/>
    <cellStyle name="Comma 4 7" xfId="625" xr:uid="{AC20252D-AE6A-4B76-8BFD-27254BF725AD}"/>
    <cellStyle name="Comma 4 8" xfId="626" xr:uid="{936A84F8-5609-4B2F-BA5F-AF4D3EAE2F36}"/>
    <cellStyle name="Comma 4 9" xfId="627" xr:uid="{3034C7B5-DBB4-487A-9B82-F6D4665B80BB}"/>
    <cellStyle name="Comma 5" xfId="628" xr:uid="{6027D427-160D-41B1-BB60-AC201D035374}"/>
    <cellStyle name="Comma 5 2" xfId="629" xr:uid="{5CF2F1FD-2E5D-42B0-AF5A-79824454717D}"/>
    <cellStyle name="Comma 5 3" xfId="630" xr:uid="{1DD36E04-6520-4F0D-9CA5-CB9C9BF558F1}"/>
    <cellStyle name="Comma 5 4" xfId="631" xr:uid="{8B387271-A431-4DC9-949D-324314927F26}"/>
    <cellStyle name="Comma 6" xfId="632" xr:uid="{A81CF571-EF41-4AE1-BCA0-F7753154700D}"/>
    <cellStyle name="Comma 6 2" xfId="633" xr:uid="{44CE2574-30E7-4886-B160-369BFDB397B6}"/>
    <cellStyle name="Comma 6 3" xfId="634" xr:uid="{4583209C-E0CA-4AA3-AC23-55EDFE1C7020}"/>
    <cellStyle name="Comma 6 4" xfId="635" xr:uid="{5CC092CF-9346-49CC-BFCC-737BC122D138}"/>
    <cellStyle name="Comma 7" xfId="636" xr:uid="{A2981577-0D4C-4ABF-BCEB-548D5A4AD1E1}"/>
    <cellStyle name="Comma 7 2" xfId="637" xr:uid="{19A0F985-909D-44C3-864A-6708C629B77F}"/>
    <cellStyle name="Comma 7 3" xfId="638" xr:uid="{847D1DB8-7037-45A5-AA30-36198881E0B8}"/>
    <cellStyle name="Comma 7 4" xfId="639" xr:uid="{110421DE-F5A1-4AC5-870F-F254E3778BD4}"/>
    <cellStyle name="Comma 8" xfId="640" xr:uid="{89614B58-6572-4F44-988B-824E1173B15A}"/>
    <cellStyle name="Comma 8 2" xfId="641" xr:uid="{13D217BC-7F51-4E28-8CB8-997990380EF9}"/>
    <cellStyle name="Comma 8 3" xfId="642" xr:uid="{639C291A-F1EC-42E5-8802-28EDB5C5B937}"/>
    <cellStyle name="Comma 8 4" xfId="643" xr:uid="{BFB2A42A-0E93-40E7-8B17-07DECE5A2871}"/>
    <cellStyle name="Comma 9" xfId="644" xr:uid="{0A2EE6E8-271E-4A5E-B782-7B2594ACC46C}"/>
    <cellStyle name="Comma 9 2" xfId="645" xr:uid="{70F35F33-30D8-492E-B1DC-AF2CBF3F9893}"/>
    <cellStyle name="Comma 9 3" xfId="646" xr:uid="{D81CD81F-D171-4F82-ADE0-3324DB261710}"/>
    <cellStyle name="Comma 9 4" xfId="647" xr:uid="{301D43D5-9F14-47FB-91CF-4E97FE7ECEE2}"/>
    <cellStyle name="Coᱠma [0]_Q2 FY96" xfId="648" xr:uid="{47FF8A6C-834D-4879-BDB6-080DEB4D1475}"/>
    <cellStyle name="Currency [0] 10" xfId="649" xr:uid="{C8E76479-3427-4490-B9CC-1AE4012D0260}"/>
    <cellStyle name="Currency [0] 10 2" xfId="650" xr:uid="{10F295A5-FF59-460C-BCAF-6A713CAB81E1}"/>
    <cellStyle name="Currency [0] 10 2 2" xfId="2945" xr:uid="{3A18F42C-5CD7-46CD-B26B-2C55A4505CF9}"/>
    <cellStyle name="Currency [0] 10 3" xfId="2944" xr:uid="{8A7486A8-216A-4239-8B63-696C09668331}"/>
    <cellStyle name="Currency [0] 11" xfId="651" xr:uid="{2AAC9E0C-9783-4E25-84B4-C37E4E13E1D7}"/>
    <cellStyle name="Currency [0] 11 2" xfId="652" xr:uid="{03B55876-7FAD-4E1D-934B-6E47B1194912}"/>
    <cellStyle name="Currency [0] 11 2 2" xfId="2947" xr:uid="{1F62921D-D8D8-4695-8CA4-D2424CA5A2F5}"/>
    <cellStyle name="Currency [0] 11 3" xfId="2946" xr:uid="{C2EFEC15-4085-4E12-9366-A2E905A3B80D}"/>
    <cellStyle name="Currency [0] 12" xfId="653" xr:uid="{20900CC8-8411-4BBC-BA92-9FBE600283EA}"/>
    <cellStyle name="Currency [0] 12 2" xfId="654" xr:uid="{1A6C8C83-35B0-4847-B713-A2D57E514BD5}"/>
    <cellStyle name="Currency [0] 12 2 2" xfId="2949" xr:uid="{B04C279A-9CB7-4CEF-BD5D-EBAB22704ECA}"/>
    <cellStyle name="Currency [0] 12 3" xfId="2948" xr:uid="{217BFF04-AED2-43C6-92BE-66E95CD15DD5}"/>
    <cellStyle name="Currency [0] 13" xfId="655" xr:uid="{5F59BFA4-0935-4CEA-8751-CCF219F7F49C}"/>
    <cellStyle name="Currency [0] 13 2" xfId="656" xr:uid="{C0015936-52E6-4E37-A5BD-695A123AC6C3}"/>
    <cellStyle name="Currency [0] 13 2 2" xfId="2951" xr:uid="{6BA97B70-0428-42FF-AD7B-B77855919266}"/>
    <cellStyle name="Currency [0] 13 3" xfId="2950" xr:uid="{651E8938-03F1-4449-B646-DEF9997FE696}"/>
    <cellStyle name="Currency [0] 2" xfId="657" xr:uid="{C54E8D3C-0DBA-4820-B7AA-A59E22CC7589}"/>
    <cellStyle name="Currency [0] 2 2" xfId="658" xr:uid="{20BC830D-C96C-4140-8526-24094CCD9B53}"/>
    <cellStyle name="Currency [0] 2 2 2" xfId="2953" xr:uid="{9CCACC95-1CD2-4DBF-B4DC-54227C1B17D7}"/>
    <cellStyle name="Currency [0] 2 3" xfId="2952" xr:uid="{2B574848-F170-41E7-B2EF-135DFC3C948B}"/>
    <cellStyle name="Currency [0] 3" xfId="659" xr:uid="{AFE9B60F-72F0-4637-84B7-43BCFBA904DC}"/>
    <cellStyle name="Currency [0] 3 2" xfId="660" xr:uid="{AF1DD214-C515-4513-A911-144804BFCEC9}"/>
    <cellStyle name="Currency [0] 3 2 2" xfId="2955" xr:uid="{3FC0A450-19FB-4693-8B1E-224481BB8E2F}"/>
    <cellStyle name="Currency [0] 3 3" xfId="2954" xr:uid="{90CD496F-1F16-4401-9075-D215C5AE938F}"/>
    <cellStyle name="Currency [0] 4" xfId="661" xr:uid="{EE057B82-FB21-4626-8F67-F8CC7EBE27CA}"/>
    <cellStyle name="Currency [0] 4 2" xfId="662" xr:uid="{A42F61C2-9E1B-47B7-8ABE-767671897298}"/>
    <cellStyle name="Currency [0] 4 2 2" xfId="2957" xr:uid="{3CF59177-8EC7-46D6-9708-EED9F9055D4F}"/>
    <cellStyle name="Currency [0] 4 3" xfId="2956" xr:uid="{EDE2722F-99EC-433A-8C04-E5F31A0F4377}"/>
    <cellStyle name="Currency [0] 5" xfId="663" xr:uid="{C7B58925-4C5F-49BA-86EA-86776A926A2E}"/>
    <cellStyle name="Currency [0] 5 2" xfId="664" xr:uid="{B8CC2BA1-812C-4A1F-81C1-166018F19A71}"/>
    <cellStyle name="Currency [0] 5 2 2" xfId="2959" xr:uid="{67198588-D470-4733-B4D8-D1F17538F181}"/>
    <cellStyle name="Currency [0] 5 3" xfId="2958" xr:uid="{3098FCCD-F1E3-4CF3-83DC-78BAE3EDA36F}"/>
    <cellStyle name="Currency [0] 6" xfId="665" xr:uid="{8B0AC87C-9098-4D3F-8636-5A05A4193724}"/>
    <cellStyle name="Currency [0] 6 2" xfId="666" xr:uid="{154BE1B0-6BD7-4561-B0C6-8BF258D0B5F7}"/>
    <cellStyle name="Currency [0] 6 2 2" xfId="2961" xr:uid="{D9466262-27E0-4A52-8CA0-A054E41684A8}"/>
    <cellStyle name="Currency [0] 6 3" xfId="2960" xr:uid="{73EF965A-986F-47A7-8BD1-664C4DD9DCCF}"/>
    <cellStyle name="Currency [0] 7" xfId="667" xr:uid="{BD5CD5AB-6537-47AC-BA6B-BCA352E7B6BD}"/>
    <cellStyle name="Currency [0] 7 2" xfId="668" xr:uid="{8B8E6713-2F31-4C2D-BC06-E30CF4CDCFF0}"/>
    <cellStyle name="Currency [0] 7 2 2" xfId="2963" xr:uid="{B17AE003-D10D-4516-9D34-7BAD4C7B42A8}"/>
    <cellStyle name="Currency [0] 7 3" xfId="2962" xr:uid="{E54DE86F-F528-4E8D-B941-84CA4936D9DF}"/>
    <cellStyle name="Currency [0] 8" xfId="669" xr:uid="{780CB42E-1162-4A9D-898D-6604B05B286B}"/>
    <cellStyle name="Currency [0] 8 2" xfId="670" xr:uid="{F17E77A3-1E81-425C-9702-6A76EF60506C}"/>
    <cellStyle name="Currency [0] 8 2 2" xfId="2965" xr:uid="{C91059E6-C6FF-40A8-9398-FA1F6D52BA74}"/>
    <cellStyle name="Currency [0] 8 3" xfId="2964" xr:uid="{B43CB7E1-E48E-4047-82D2-D7FA5487E40F}"/>
    <cellStyle name="Currency [0] 9" xfId="671" xr:uid="{BCCD8418-D0E8-46D9-96A9-1BC69C7B59FF}"/>
    <cellStyle name="Currency [0] 9 2" xfId="672" xr:uid="{E91CBC8E-9436-4652-8D5C-38B1112F3C23}"/>
    <cellStyle name="Currency [0] 9 2 2" xfId="2967" xr:uid="{35B8586B-1034-4225-A563-19DF24A20125}"/>
    <cellStyle name="Currency [0] 9 3" xfId="2966" xr:uid="{FCDEF077-90D0-4BE8-9851-306CDA91B987}"/>
    <cellStyle name="Currency [00]" xfId="673" xr:uid="{DDCDE106-D9A2-42CA-B42E-4966DD140825}"/>
    <cellStyle name="Currency [00] 10" xfId="674" xr:uid="{1ACF1990-CBD8-44C1-A3DF-C6B2DC85CC65}"/>
    <cellStyle name="Currency [00] 10 2" xfId="675" xr:uid="{2DD25C58-96D8-43C1-A590-71C358F62986}"/>
    <cellStyle name="Currency [00] 11" xfId="676" xr:uid="{ACF6590B-FCC4-4B72-B0FC-496C5C6508C5}"/>
    <cellStyle name="Currency [00] 11 2" xfId="677" xr:uid="{4C3FBEFF-6A0F-435F-B2D3-A8E02528F1A2}"/>
    <cellStyle name="Currency [00] 12" xfId="678" xr:uid="{0042A0DC-1752-48D6-BB6F-F7F3FD592ACF}"/>
    <cellStyle name="Currency [00] 12 2" xfId="679" xr:uid="{29B83863-6A95-4E8D-B850-EC85C784E3C9}"/>
    <cellStyle name="Currency [00] 13" xfId="680" xr:uid="{E5447D52-326D-4D53-938A-16339A29B1CF}"/>
    <cellStyle name="Currency [00] 13 2" xfId="681" xr:uid="{FEA37A24-C93F-4F0B-9E55-218A0F7A5BD6}"/>
    <cellStyle name="Currency [00] 14" xfId="682" xr:uid="{733CC9AE-3AC6-4C0F-ACD1-31563CB2EBE1}"/>
    <cellStyle name="Currency [00] 14 2" xfId="683" xr:uid="{E1F249BD-44C0-4E6D-B740-5F5B9053CE71}"/>
    <cellStyle name="Currency [00] 15" xfId="684" xr:uid="{15A098D5-59B7-4722-8D25-E07829088997}"/>
    <cellStyle name="Currency [00] 15 2" xfId="685" xr:uid="{E471B6FF-52EE-44E0-9B61-C7552FD0FAE5}"/>
    <cellStyle name="Currency [00] 16" xfId="686" xr:uid="{5674344B-DCF7-4BAE-BB4E-D33D3835B15B}"/>
    <cellStyle name="Currency [00] 2" xfId="687" xr:uid="{538FF26F-8374-4653-9C23-B8829FC76EF3}"/>
    <cellStyle name="Currency [00] 2 2" xfId="688" xr:uid="{F16288F3-D26D-40EC-968F-BDE1CEE347F1}"/>
    <cellStyle name="Currency [00] 3" xfId="689" xr:uid="{55DDEC03-B3D7-4411-A8F2-5BC10A07F8B6}"/>
    <cellStyle name="Currency [00] 3 2" xfId="690" xr:uid="{7B3484BE-BE72-4A52-B7AF-4B243F556B87}"/>
    <cellStyle name="Currency [00] 4" xfId="691" xr:uid="{0DAC9334-052C-42C0-8C2A-E7BBA96D049A}"/>
    <cellStyle name="Currency [00] 4 2" xfId="692" xr:uid="{BE710621-1D43-4DF5-A8D7-5F22A01E3D92}"/>
    <cellStyle name="Currency [00] 5" xfId="693" xr:uid="{D68A9471-7863-440C-8991-E61CA1A6E15A}"/>
    <cellStyle name="Currency [00] 5 2" xfId="694" xr:uid="{50816FBD-36CB-4045-8C00-68D76747B4D2}"/>
    <cellStyle name="Currency [00] 6" xfId="695" xr:uid="{85EB094B-C8F8-4B59-8188-C9AE6762BF14}"/>
    <cellStyle name="Currency [00] 6 2" xfId="696" xr:uid="{AFF4F645-7BFE-4CAA-952B-7524238DCEBD}"/>
    <cellStyle name="Currency [00] 7" xfId="697" xr:uid="{2CEE9BDB-86D7-4BFE-951F-25124CAAB52A}"/>
    <cellStyle name="Currency [00] 7 2" xfId="698" xr:uid="{F0E073D3-5348-4914-A072-13EFA4C47116}"/>
    <cellStyle name="Currency [00] 8" xfId="699" xr:uid="{0F2F9D37-A582-4AB2-ADDD-2D73FF61A5C9}"/>
    <cellStyle name="Currency [00] 8 2" xfId="700" xr:uid="{3C01DA03-BA54-4C2C-A1C3-79D429B4722B}"/>
    <cellStyle name="Currency [00] 9" xfId="701" xr:uid="{C81205C8-CD67-4C2D-91A0-5F1C40717387}"/>
    <cellStyle name="Currency [00] 9 2" xfId="702" xr:uid="{6D96B0C2-A20D-42BF-8A76-E140B7CDBBA5}"/>
    <cellStyle name="DAGS" xfId="703" xr:uid="{AB7B00AB-584F-4BFF-BF95-66701DD2B1E9}"/>
    <cellStyle name="DAGS 2" xfId="704" xr:uid="{D481AEB1-D2BD-48BF-95B4-E19010D4D293}"/>
    <cellStyle name="DAGS 2 2" xfId="705" xr:uid="{A81F94A4-472E-4F4D-843B-CA892CED2937}"/>
    <cellStyle name="DAGS 3" xfId="706" xr:uid="{9B19A7D0-5470-4669-B44B-561FDEC1A003}"/>
    <cellStyle name="DAGS_Notes" xfId="707" xr:uid="{71B44B72-75B8-41F3-95C3-8FD7430CF080}"/>
    <cellStyle name="data" xfId="708" xr:uid="{0F28C893-E317-431D-99D4-D49B1087970B}"/>
    <cellStyle name="data 2" xfId="2968" xr:uid="{9F07FCB5-5EF3-4B11-8454-C589C48F8A8F}"/>
    <cellStyle name="Data1" xfId="709" xr:uid="{E0A28E85-9697-4F02-AB12-695B1DD15B1F}"/>
    <cellStyle name="Data2" xfId="710" xr:uid="{9972C087-CFC4-40FD-BBAC-165F2D5C3B3C}"/>
    <cellStyle name="Data3" xfId="711" xr:uid="{BF2DFC49-3B1F-43C8-9C69-65F580FC1CD2}"/>
    <cellStyle name="Data4" xfId="712" xr:uid="{E4B15F97-5160-43EA-9198-9D309319D61C}"/>
    <cellStyle name="Data5" xfId="713" xr:uid="{8DB25FA9-741E-43B5-892B-4A4E97525D5A}"/>
    <cellStyle name="Data5 2" xfId="2969" xr:uid="{E5A470DA-9E38-4F95-82BF-8964322E6EE1}"/>
    <cellStyle name="DataCells" xfId="3160" xr:uid="{D3C93B08-1FA6-4071-A972-2CB88996AB59}"/>
    <cellStyle name="date" xfId="714" xr:uid="{C859F8CD-29E1-4488-8A09-EA62466C3A83}"/>
    <cellStyle name="Date Short" xfId="715" xr:uid="{4935751D-AF46-440A-A380-00CF048878E7}"/>
    <cellStyle name="Date Short 10" xfId="716" xr:uid="{2F72F00D-4EAF-43E0-A7B8-AF3D5A1186F5}"/>
    <cellStyle name="Date Short 11" xfId="717" xr:uid="{A281543D-5614-4A05-A103-4AF19B0C736E}"/>
    <cellStyle name="Date Short 12" xfId="718" xr:uid="{EB109119-B08E-4018-AEB2-A400A9C78524}"/>
    <cellStyle name="Date Short 13" xfId="719" xr:uid="{434B42F5-8487-471A-837E-A91630074C3E}"/>
    <cellStyle name="Date Short 14" xfId="720" xr:uid="{C7560F2D-7FBA-4F3E-BD83-3FF313915753}"/>
    <cellStyle name="Date Short 15" xfId="721" xr:uid="{C5D46224-B64A-49EF-B56D-D4D19FDB7FF4}"/>
    <cellStyle name="Date Short 2" xfId="722" xr:uid="{322BE9D1-2ED5-4C0F-A6BE-9FC8B4A399FC}"/>
    <cellStyle name="Date Short 3" xfId="723" xr:uid="{BE04BB45-A468-4111-AA6A-EBD8FCAFCF11}"/>
    <cellStyle name="Date Short 4" xfId="724" xr:uid="{8EE320FB-CC50-411F-8393-0E9954316A17}"/>
    <cellStyle name="Date Short 5" xfId="725" xr:uid="{7447B204-4C59-47FC-BB6E-E3DCA9183177}"/>
    <cellStyle name="Date Short 6" xfId="726" xr:uid="{E8EC28C1-06C2-42A7-BA50-BF0904D4C253}"/>
    <cellStyle name="Date Short 7" xfId="727" xr:uid="{3E63F9E5-3534-426A-AAA3-5CB4547B22EC}"/>
    <cellStyle name="Date Short 8" xfId="728" xr:uid="{D86120AD-816C-4D5F-B5AC-162EFBD3EC8C}"/>
    <cellStyle name="Date Short 9" xfId="729" xr:uid="{343FFAAC-7816-4862-8611-44352157226C}"/>
    <cellStyle name="datetime" xfId="730" xr:uid="{0C5CBCEC-4850-4DC0-867A-06D82AA446EE}"/>
    <cellStyle name="Decimal" xfId="731" xr:uid="{72EC3C44-FBE9-4443-8F86-020FA854C8EF}"/>
    <cellStyle name="Decimal (negative)" xfId="732" xr:uid="{BD528117-13B3-44A2-A957-C501260A1751}"/>
    <cellStyle name="Decimal (negative) 2" xfId="733" xr:uid="{029D9B0A-C9EA-4906-BAAF-B893A2DD6648}"/>
    <cellStyle name="Decimal (negative) 2 2" xfId="734" xr:uid="{1B5D0EB4-30CC-40D2-8D1D-92D90A20094E}"/>
    <cellStyle name="Decimal (negative) 3" xfId="735" xr:uid="{0ED39895-87F3-456E-99BB-CB1AC6F27AB7}"/>
    <cellStyle name="Dålig 2" xfId="2006"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6" xr:uid="{0F69A5FE-FF9B-4396-84BA-4411C1FA28B5}"/>
    <cellStyle name="Enter Currency (0) 10" xfId="737" xr:uid="{719FDC09-DEA7-49D9-A874-22C6844FCCD7}"/>
    <cellStyle name="Enter Currency (0) 10 2" xfId="738" xr:uid="{BC4D4D34-FC8C-42D7-AA48-6E5E72B86F03}"/>
    <cellStyle name="Enter Currency (0) 11" xfId="739" xr:uid="{779EF71B-1A00-4593-8FFB-B7241F708F1E}"/>
    <cellStyle name="Enter Currency (0) 11 2" xfId="740" xr:uid="{227F20D9-4B8F-487F-BBF7-B65980EDA0AD}"/>
    <cellStyle name="Enter Currency (0) 12" xfId="741" xr:uid="{1B224711-A28B-4464-AF29-20D0656224DC}"/>
    <cellStyle name="Enter Currency (0) 12 2" xfId="742" xr:uid="{FC1B8EC0-3A5B-413C-8996-72B14384E440}"/>
    <cellStyle name="Enter Currency (0) 13" xfId="743" xr:uid="{C6BBE93A-F032-4A35-B03E-AC1714232F46}"/>
    <cellStyle name="Enter Currency (0) 13 2" xfId="744" xr:uid="{3A7D5CAC-FF92-4DF3-87A2-3E185A3C3E31}"/>
    <cellStyle name="Enter Currency (0) 14" xfId="745" xr:uid="{4AAC46A9-277E-46BF-A9A9-166A59ED0B5A}"/>
    <cellStyle name="Enter Currency (0) 14 2" xfId="746" xr:uid="{64507995-523A-4FE2-972B-4774EBB41DCC}"/>
    <cellStyle name="Enter Currency (0) 15" xfId="747" xr:uid="{E248DCD8-D2D3-4E27-B6ED-2CE8784EB5DB}"/>
    <cellStyle name="Enter Currency (0) 15 2" xfId="748" xr:uid="{E2D35DAF-DD8F-4FBD-90C1-A5F184685384}"/>
    <cellStyle name="Enter Currency (0) 16" xfId="749" xr:uid="{2BC552F0-3C37-4A79-A241-8986570E46EB}"/>
    <cellStyle name="Enter Currency (0) 2" xfId="750" xr:uid="{6151CBED-9E41-41BA-B0DE-6024E0A83A86}"/>
    <cellStyle name="Enter Currency (0) 2 2" xfId="751" xr:uid="{41FC2EA5-0E68-45F4-A13C-3CA3E7001A35}"/>
    <cellStyle name="Enter Currency (0) 3" xfId="752" xr:uid="{65943693-7B0F-48A9-80E5-1B394C0AC090}"/>
    <cellStyle name="Enter Currency (0) 3 2" xfId="753" xr:uid="{3E6855C0-F4DC-4960-A734-CE5B93A440F9}"/>
    <cellStyle name="Enter Currency (0) 4" xfId="754" xr:uid="{8B0CC15E-E626-4E88-ACF6-1FB705C402D0}"/>
    <cellStyle name="Enter Currency (0) 4 2" xfId="755" xr:uid="{2403077E-374E-4C8A-A1D2-7F9B4CAB2A90}"/>
    <cellStyle name="Enter Currency (0) 5" xfId="756" xr:uid="{32C09E8F-C159-4B99-84AF-32772184E383}"/>
    <cellStyle name="Enter Currency (0) 5 2" xfId="757" xr:uid="{063B1FD8-E39D-4E06-8963-8A292BE4CD0F}"/>
    <cellStyle name="Enter Currency (0) 6" xfId="758" xr:uid="{6B87DE97-E5D0-4536-96C4-8130492C3F38}"/>
    <cellStyle name="Enter Currency (0) 6 2" xfId="759" xr:uid="{AE26CAD7-282D-4CBA-8A93-325846FAB02B}"/>
    <cellStyle name="Enter Currency (0) 7" xfId="760" xr:uid="{32715FD7-74E8-4632-8151-F2FD629D0F42}"/>
    <cellStyle name="Enter Currency (0) 7 2" xfId="761" xr:uid="{BC36AE68-D94A-4128-AA47-928DDE3333CD}"/>
    <cellStyle name="Enter Currency (0) 8" xfId="762" xr:uid="{63E98D5E-AB76-4D63-B8D6-7C2F62947D90}"/>
    <cellStyle name="Enter Currency (0) 8 2" xfId="763" xr:uid="{CE2533AF-355F-4567-A97D-0FFA3D353597}"/>
    <cellStyle name="Enter Currency (0) 9" xfId="764" xr:uid="{C02FC41D-45BD-49E6-9276-1A88FC2ACAA5}"/>
    <cellStyle name="Enter Currency (0) 9 2" xfId="765" xr:uid="{3A38D8D2-6D38-41FD-B6A3-5F951BE7DC0E}"/>
    <cellStyle name="Enter Currency (0)_33" xfId="766" xr:uid="{5C122E01-3E4B-4C36-8BAA-E1D2372F152F}"/>
    <cellStyle name="Enter Currency (2)" xfId="767" xr:uid="{8A417B25-52A3-4699-A2F4-2C4090D7194E}"/>
    <cellStyle name="Enter Currency (2) 10" xfId="768" xr:uid="{1F5A0F59-CF19-4894-A5EF-C932DA8514BE}"/>
    <cellStyle name="Enter Currency (2) 10 2" xfId="769" xr:uid="{53D4A6AA-B131-4E13-90D0-2E414607827F}"/>
    <cellStyle name="Enter Currency (2) 11" xfId="770" xr:uid="{6FA592E9-3295-4BE1-B05D-EB30681C8688}"/>
    <cellStyle name="Enter Currency (2) 11 2" xfId="771" xr:uid="{53C022E6-2ADD-4952-BD77-E099A5710319}"/>
    <cellStyle name="Enter Currency (2) 12" xfId="772" xr:uid="{E3D10D20-3CBE-4DA7-98AA-7A51B4AD587F}"/>
    <cellStyle name="Enter Currency (2) 12 2" xfId="773" xr:uid="{B5D5D0B9-3D0A-4557-876C-CFBF22A51DE8}"/>
    <cellStyle name="Enter Currency (2) 13" xfId="774" xr:uid="{F8F63BC5-448E-4F24-9FC5-F86E405EC6D9}"/>
    <cellStyle name="Enter Currency (2) 13 2" xfId="775" xr:uid="{89122845-900F-4CE8-B56C-4A0608B7FE22}"/>
    <cellStyle name="Enter Currency (2) 14" xfId="776" xr:uid="{0485B1D4-7761-44E6-9C05-112B632852F7}"/>
    <cellStyle name="Enter Currency (2) 14 2" xfId="777" xr:uid="{48FB2CB8-C16C-43C1-8ED3-C4011967F0CA}"/>
    <cellStyle name="Enter Currency (2) 15" xfId="778" xr:uid="{AA755E50-F4C9-4079-BBAB-85BEB2234DAF}"/>
    <cellStyle name="Enter Currency (2) 15 2" xfId="779" xr:uid="{47F257CA-12B1-4E9F-AF89-F8FF52C686D5}"/>
    <cellStyle name="Enter Currency (2) 16" xfId="780" xr:uid="{55CE0018-566A-4AC9-A0E6-3D6C8A7ED144}"/>
    <cellStyle name="Enter Currency (2) 2" xfId="781" xr:uid="{A44FDAB8-02C4-41C9-82F5-072F6B0615C8}"/>
    <cellStyle name="Enter Currency (2) 2 2" xfId="782" xr:uid="{11620AF2-9C90-486E-8958-A290162F5307}"/>
    <cellStyle name="Enter Currency (2) 3" xfId="783" xr:uid="{9098D20E-29BF-4766-9FCF-6AFA7A3A0701}"/>
    <cellStyle name="Enter Currency (2) 3 2" xfId="784" xr:uid="{86C7A398-2BA7-4F24-8FD0-B32AD4533A29}"/>
    <cellStyle name="Enter Currency (2) 4" xfId="785" xr:uid="{63D10C91-AF75-407F-9157-222BA54D60DF}"/>
    <cellStyle name="Enter Currency (2) 4 2" xfId="786" xr:uid="{7AFA3537-4D85-457D-B22B-F6CADA992897}"/>
    <cellStyle name="Enter Currency (2) 5" xfId="787" xr:uid="{8C406912-B926-4E01-802A-3BD511BC841B}"/>
    <cellStyle name="Enter Currency (2) 5 2" xfId="788" xr:uid="{55ED0DF8-E32A-4DBF-B8F4-4A85DCCC52ED}"/>
    <cellStyle name="Enter Currency (2) 6" xfId="789" xr:uid="{AB3780CB-C9C6-4328-8B02-577B295B6E99}"/>
    <cellStyle name="Enter Currency (2) 6 2" xfId="790" xr:uid="{A466D76F-CCDB-49CF-B749-9B0AE588BE43}"/>
    <cellStyle name="Enter Currency (2) 7" xfId="791" xr:uid="{57634F1F-7C12-4E71-A7FC-8C700BBCEDC4}"/>
    <cellStyle name="Enter Currency (2) 7 2" xfId="792" xr:uid="{D82DA2C0-6F25-4DFB-AE34-8261AD36916F}"/>
    <cellStyle name="Enter Currency (2) 8" xfId="793" xr:uid="{323BC6CE-E406-409E-9B3F-CEF3C3C90426}"/>
    <cellStyle name="Enter Currency (2) 8 2" xfId="794" xr:uid="{ED979945-8C2A-47C2-84BA-B5713F581E90}"/>
    <cellStyle name="Enter Currency (2) 9" xfId="795" xr:uid="{F40C6275-EEF0-4B34-B86C-F16A82734565}"/>
    <cellStyle name="Enter Currency (2) 9 2" xfId="796" xr:uid="{E7926122-967E-4776-82A7-347F10706742}"/>
    <cellStyle name="Enter Currency (2)_33" xfId="797" xr:uid="{36FCC0A9-BB3B-4834-893E-295F383D6B43}"/>
    <cellStyle name="Enter Units (0)" xfId="798" xr:uid="{7ABD00D8-DF24-49D9-9623-42E98A5B3BDB}"/>
    <cellStyle name="Enter Units (0) 10" xfId="799" xr:uid="{99362D30-15FC-414B-88FF-2813CB12DF47}"/>
    <cellStyle name="Enter Units (0) 10 2" xfId="800" xr:uid="{E053A7BC-8B82-4DFA-AEC9-C9AD2B05BD62}"/>
    <cellStyle name="Enter Units (0) 11" xfId="801" xr:uid="{F02B207E-7EA5-46E2-88C2-212B3B2C6E9E}"/>
    <cellStyle name="Enter Units (0) 11 2" xfId="802" xr:uid="{46B8F0EF-EBD6-4629-9625-31D1AB1D704D}"/>
    <cellStyle name="Enter Units (0) 12" xfId="803" xr:uid="{54989CAC-5435-4B89-A195-F9B374CA30C3}"/>
    <cellStyle name="Enter Units (0) 12 2" xfId="804" xr:uid="{DD169AAC-60F0-4E49-AF77-C3EFFC70D97A}"/>
    <cellStyle name="Enter Units (0) 13" xfId="805" xr:uid="{D645E3B5-891C-4058-9431-7AAE4170CB35}"/>
    <cellStyle name="Enter Units (0) 13 2" xfId="806" xr:uid="{63D2E441-5CF6-4174-819B-64A931AEB1BA}"/>
    <cellStyle name="Enter Units (0) 14" xfId="807" xr:uid="{1D392EC1-EDF5-4E75-9342-AF7DFEDDE398}"/>
    <cellStyle name="Enter Units (0) 14 2" xfId="808" xr:uid="{7A0A16EC-D0CD-4088-B3EE-7FFFE6F2EE9C}"/>
    <cellStyle name="Enter Units (0) 15" xfId="809" xr:uid="{48C3A072-3EEC-4388-AEA0-66ECC2A6F30A}"/>
    <cellStyle name="Enter Units (0) 15 2" xfId="810" xr:uid="{7CF47DDC-F53D-415C-BDD3-65CB3E22422B}"/>
    <cellStyle name="Enter Units (0) 16" xfId="811" xr:uid="{CBFE4C04-5A6C-4908-9910-B6725327175F}"/>
    <cellStyle name="Enter Units (0) 2" xfId="812" xr:uid="{A0F6951A-DB4D-4501-B11A-51F8DD3EBF26}"/>
    <cellStyle name="Enter Units (0) 2 2" xfId="813" xr:uid="{B199D9E2-CD70-49A4-ACC4-CAAEC91793ED}"/>
    <cellStyle name="Enter Units (0) 3" xfId="814" xr:uid="{AA74B931-0B0C-4069-BAD3-FAF6915CF8D7}"/>
    <cellStyle name="Enter Units (0) 3 2" xfId="815" xr:uid="{397C0AF9-190B-46B8-9A38-2C8C4A248657}"/>
    <cellStyle name="Enter Units (0) 4" xfId="816" xr:uid="{6B068CFC-7166-471F-A945-F637299A9BEF}"/>
    <cellStyle name="Enter Units (0) 4 2" xfId="817" xr:uid="{B1DDECC4-38BC-446E-8868-14E82258AC58}"/>
    <cellStyle name="Enter Units (0) 5" xfId="818" xr:uid="{7CB046C9-CA5F-4FBE-BEC0-390B1FE3A777}"/>
    <cellStyle name="Enter Units (0) 5 2" xfId="819" xr:uid="{E5F3D781-3B84-4E98-9968-0CCD73F7BE36}"/>
    <cellStyle name="Enter Units (0) 6" xfId="820" xr:uid="{656114B2-F2F9-45BD-A609-FB83396AD557}"/>
    <cellStyle name="Enter Units (0) 6 2" xfId="821" xr:uid="{463A31CF-83BE-4893-A4BB-C0DC2F48BF10}"/>
    <cellStyle name="Enter Units (0) 7" xfId="822" xr:uid="{E5FCA97F-1220-4A1D-9290-5D6E16E8480A}"/>
    <cellStyle name="Enter Units (0) 7 2" xfId="823" xr:uid="{3C0C6B7B-03A7-4C83-8520-3BDDA4C77CFD}"/>
    <cellStyle name="Enter Units (0) 8" xfId="824" xr:uid="{419C3671-DD49-4C0A-B44D-EA29FD40A1FA}"/>
    <cellStyle name="Enter Units (0) 8 2" xfId="825" xr:uid="{32D2D208-BE60-45C1-85FE-0132DE5887D3}"/>
    <cellStyle name="Enter Units (0) 9" xfId="826" xr:uid="{CE16E83F-9FB0-4D0D-A147-FDA43286AD35}"/>
    <cellStyle name="Enter Units (0) 9 2" xfId="827" xr:uid="{72DA4053-A442-4AED-9CE8-C0BC47678EE6}"/>
    <cellStyle name="Enter Units (0)_33" xfId="828" xr:uid="{7A1B1BBF-CA7E-41F7-988C-8A269BB588DC}"/>
    <cellStyle name="Enter Units (1)" xfId="829" xr:uid="{3CE610E9-9DC6-44CC-8957-3495BE2D181A}"/>
    <cellStyle name="Enter Units (1) 10" xfId="830" xr:uid="{806CD385-32B4-4ABB-9FB3-6B13F194B9AC}"/>
    <cellStyle name="Enter Units (1) 10 2" xfId="831" xr:uid="{CE7B7F95-5E49-4C28-B7F6-9AE7A7E23083}"/>
    <cellStyle name="Enter Units (1) 11" xfId="832" xr:uid="{8EE3B9D2-BEAB-4A36-AF4A-2A5D2B7E390F}"/>
    <cellStyle name="Enter Units (1) 11 2" xfId="833" xr:uid="{5AFE6315-56D9-4B46-AC82-118A977EBA59}"/>
    <cellStyle name="Enter Units (1) 12" xfId="834" xr:uid="{2CD35EFF-0A9C-4B98-9D91-F2F0E209F9A8}"/>
    <cellStyle name="Enter Units (1) 12 2" xfId="835" xr:uid="{4B2BC57C-7306-42EC-AF43-14546B6B2B83}"/>
    <cellStyle name="Enter Units (1) 13" xfId="836" xr:uid="{7BD7178C-D9D0-4193-B958-E625F17D4290}"/>
    <cellStyle name="Enter Units (1) 13 2" xfId="837" xr:uid="{DEB38CC0-454F-4FD7-B4A2-6A4C5790A21D}"/>
    <cellStyle name="Enter Units (1) 14" xfId="838" xr:uid="{DA28D0DA-7E5A-4F27-BB75-1EA5B75F4C7D}"/>
    <cellStyle name="Enter Units (1) 14 2" xfId="839" xr:uid="{CB090FB7-3F2C-4032-B616-7604BE8D52DF}"/>
    <cellStyle name="Enter Units (1) 15" xfId="840" xr:uid="{BEC9B287-3986-483F-9760-8FFE05D2C452}"/>
    <cellStyle name="Enter Units (1) 15 2" xfId="841" xr:uid="{DEAA836A-BB3B-46B5-81D4-D420182DB6CD}"/>
    <cellStyle name="Enter Units (1) 16" xfId="842" xr:uid="{B4636F4D-C1D1-4EB6-914D-DA913B0422C3}"/>
    <cellStyle name="Enter Units (1) 2" xfId="843" xr:uid="{DD417643-2AE5-4911-9EDA-70717F12A8DD}"/>
    <cellStyle name="Enter Units (1) 2 2" xfId="844" xr:uid="{9BDB4510-7A18-46AB-B1D7-906C56F6D263}"/>
    <cellStyle name="Enter Units (1) 3" xfId="845" xr:uid="{92C52D12-DE4D-43A1-8682-815AA8BE9D1A}"/>
    <cellStyle name="Enter Units (1) 3 2" xfId="846" xr:uid="{01D43E55-92DD-4E3C-9B36-30B1341817B8}"/>
    <cellStyle name="Enter Units (1) 4" xfId="847" xr:uid="{0BF21C33-DB54-42D9-BC08-8237BD3FCCC5}"/>
    <cellStyle name="Enter Units (1) 4 2" xfId="848" xr:uid="{608BD0EC-8C29-41C8-9512-7D22275894F0}"/>
    <cellStyle name="Enter Units (1) 5" xfId="849" xr:uid="{0C0E656F-250E-4DFD-A14D-FEDF4352B383}"/>
    <cellStyle name="Enter Units (1) 5 2" xfId="850" xr:uid="{B3889A1A-F4B5-4425-9E93-59BCA591F2DD}"/>
    <cellStyle name="Enter Units (1) 6" xfId="851" xr:uid="{D4EE351D-3D44-4991-A22F-1BA2F0825E5F}"/>
    <cellStyle name="Enter Units (1) 6 2" xfId="852" xr:uid="{F36CABC1-2AC9-4A54-B2FF-4BF4CF3E9B8B}"/>
    <cellStyle name="Enter Units (1) 7" xfId="853" xr:uid="{71E2C42F-D2DB-4510-B3E8-53F0C7C54106}"/>
    <cellStyle name="Enter Units (1) 7 2" xfId="854" xr:uid="{84A02CAA-D565-4C62-B250-F444CF70EA49}"/>
    <cellStyle name="Enter Units (1) 8" xfId="855" xr:uid="{B458E2F9-374B-4486-A64C-829F2245A94E}"/>
    <cellStyle name="Enter Units (1) 8 2" xfId="856" xr:uid="{5B2E8F68-F94F-4FBC-89C4-28ED486D72F4}"/>
    <cellStyle name="Enter Units (1) 9" xfId="857" xr:uid="{9DC9DE7E-FBE4-4D2D-9DD9-EBF994023E24}"/>
    <cellStyle name="Enter Units (1) 9 2" xfId="858" xr:uid="{54DD1816-0681-4BCD-B776-A7C9AEA5BD57}"/>
    <cellStyle name="Enter Units (1)_33" xfId="859" xr:uid="{4F712D7D-D959-4E13-AC21-45DADF6D3D4D}"/>
    <cellStyle name="Enter Units (2)" xfId="860" xr:uid="{79133A43-D362-4161-AE6A-BF456912EC22}"/>
    <cellStyle name="Enter Units (2) 10" xfId="861" xr:uid="{41F3788C-A58E-4F58-BCC6-B11878A7A335}"/>
    <cellStyle name="Enter Units (2) 10 2" xfId="862" xr:uid="{98969F09-07B8-4524-AC55-48DBF062D93C}"/>
    <cellStyle name="Enter Units (2) 11" xfId="863" xr:uid="{5F55E117-800F-4765-BBCB-2885EC67A550}"/>
    <cellStyle name="Enter Units (2) 11 2" xfId="864" xr:uid="{7701D331-261B-444F-A28A-80387DE12140}"/>
    <cellStyle name="Enter Units (2) 12" xfId="865" xr:uid="{70A632CF-346B-406C-AA27-3954DE966708}"/>
    <cellStyle name="Enter Units (2) 12 2" xfId="866" xr:uid="{5560CFA1-4F4C-40B4-866E-BBF4B7FB8E8C}"/>
    <cellStyle name="Enter Units (2) 13" xfId="867" xr:uid="{547E9AE3-B302-410D-9365-6B6EED1EAADC}"/>
    <cellStyle name="Enter Units (2) 13 2" xfId="868" xr:uid="{46B40F4B-7538-485B-900D-2DE56BFBF080}"/>
    <cellStyle name="Enter Units (2) 14" xfId="869" xr:uid="{6FB928AD-E6EB-4E79-A7E1-3ED0CF86AD99}"/>
    <cellStyle name="Enter Units (2) 14 2" xfId="870" xr:uid="{A2550696-DBAD-4996-B8C4-E77A4F5C6334}"/>
    <cellStyle name="Enter Units (2) 15" xfId="871" xr:uid="{160212D0-B8C9-4343-9089-56A457FD0453}"/>
    <cellStyle name="Enter Units (2) 15 2" xfId="872" xr:uid="{BFB99734-F854-405F-944E-588239E0F4B4}"/>
    <cellStyle name="Enter Units (2) 16" xfId="873" xr:uid="{601B5710-4AB2-4269-8D39-85719D4C71E6}"/>
    <cellStyle name="Enter Units (2) 2" xfId="874" xr:uid="{331AEC1C-4440-4CB8-BFB9-0E437B2EC614}"/>
    <cellStyle name="Enter Units (2) 2 2" xfId="875" xr:uid="{19C1C0C2-93D4-462D-8B5C-E5921CCA9B33}"/>
    <cellStyle name="Enter Units (2) 3" xfId="876" xr:uid="{7A0FC836-90D4-4A48-8BB0-BE67188CDDC9}"/>
    <cellStyle name="Enter Units (2) 3 2" xfId="877" xr:uid="{33FF4B38-42A5-4F4C-B9E4-B691F2A0BB64}"/>
    <cellStyle name="Enter Units (2) 4" xfId="878" xr:uid="{EC5FEB97-8361-42C6-BC88-054DC1D53B7D}"/>
    <cellStyle name="Enter Units (2) 4 2" xfId="879" xr:uid="{20DA6ED0-6159-4403-9533-8A57B0D07749}"/>
    <cellStyle name="Enter Units (2) 5" xfId="880" xr:uid="{2FA1AA52-37A3-4E6B-A9C0-856E87A12EB4}"/>
    <cellStyle name="Enter Units (2) 5 2" xfId="881" xr:uid="{A7EE60B3-4480-4DBF-8003-24FF1D8C5D8B}"/>
    <cellStyle name="Enter Units (2) 6" xfId="882" xr:uid="{6A8BAE09-A442-4A47-A9F4-CED377C93D82}"/>
    <cellStyle name="Enter Units (2) 6 2" xfId="883" xr:uid="{98A36E81-5C93-442D-89AC-BC97EB68572A}"/>
    <cellStyle name="Enter Units (2) 7" xfId="884" xr:uid="{476EF727-931D-4428-A675-1CE9F15DD6C0}"/>
    <cellStyle name="Enter Units (2) 7 2" xfId="885" xr:uid="{4A4876BE-F7C4-40D8-932A-1BC5AFE258C1}"/>
    <cellStyle name="Enter Units (2) 8" xfId="886" xr:uid="{CBDE9C05-B229-45D4-9558-5A3B08730B46}"/>
    <cellStyle name="Enter Units (2) 8 2" xfId="887" xr:uid="{1A671606-7F7C-4271-BA9F-003EE027D8CF}"/>
    <cellStyle name="Enter Units (2) 9" xfId="888" xr:uid="{9EFD7919-B36D-44DA-A5E0-6D4FDF57CC8F}"/>
    <cellStyle name="Enter Units (2) 9 2" xfId="889" xr:uid="{D02B45C5-92B9-48AC-B8C9-1ACCC0DF049A}"/>
    <cellStyle name="Enter Units (2)_33" xfId="890" xr:uid="{0616E4B7-E1E3-4549-8E4A-12D8F068A81F}"/>
    <cellStyle name="Entrada" xfId="3169" xr:uid="{5AF81804-56B4-40C8-9659-F0E286CD14A7}"/>
    <cellStyle name="Entrada 2" xfId="3279" xr:uid="{E4066651-2149-46D6-9769-8909A57EC330}"/>
    <cellStyle name="Euro" xfId="891" xr:uid="{19796652-F853-4291-BFD9-C6E9BDFAEE71}"/>
    <cellStyle name="Euro 2" xfId="892" xr:uid="{2339B290-B08F-4902-88B3-70A88D1AA563}"/>
    <cellStyle name="Euro 2 2" xfId="893" xr:uid="{AE9F1837-3E12-4C34-8911-991BF5E1D8B2}"/>
    <cellStyle name="Euro 3" xfId="894" xr:uid="{8E92DCF5-0A69-459B-B86C-2E6FADB04B7D}"/>
    <cellStyle name="Explanatory Text 2" xfId="895" xr:uid="{FC3FD870-C43C-45C3-8588-CC54DA99D5B8}"/>
    <cellStyle name="Explanatory Text 2 2" xfId="896" xr:uid="{DDC813FB-4AEF-4013-A06A-35B4D400B4BA}"/>
    <cellStyle name="Explanatory Text 2 3" xfId="897" xr:uid="{98EEA345-1B04-47D0-B24F-E7ED0A5CAAC9}"/>
    <cellStyle name="Explanatory Text 2 4" xfId="898" xr:uid="{2FA5FD37-ECDA-4C1C-82BE-8534FA875FF4}"/>
    <cellStyle name="Explanatory Text 2 5" xfId="2007" xr:uid="{56EA0F5F-FB86-4C89-AF26-7DADF73BFC18}"/>
    <cellStyle name="Explanatory Text 3" xfId="899" xr:uid="{4ACE193A-8753-4053-A574-A82FCA1A21B7}"/>
    <cellStyle name="Explanatory Text 3 2" xfId="900"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igyelmeztetés" xfId="3170" xr:uid="{820DED20-95B9-4620-A8DF-24B6B7036D32}"/>
    <cellStyle name="Forklarende tekst" xfId="23" builtinId="53" customBuiltin="1"/>
    <cellStyle name="Format 1" xfId="2008" xr:uid="{D3D117C3-98E2-4BDD-A1A1-B40ED290D613}"/>
    <cellStyle name="Format 1 2" xfId="2009" xr:uid="{4B60496C-6029-4CCA-8884-F5C4BD6B83D1}"/>
    <cellStyle name="Fyrirsögn" xfId="901" xr:uid="{15317553-25F2-4CC2-95C4-5DB780ED9AB0}"/>
    <cellStyle name="Färg1 2" xfId="2010" xr:uid="{0F275A7C-3D63-447F-ACD8-E5D7B03A6D02}"/>
    <cellStyle name="Färg2 2" xfId="2011" xr:uid="{90A55053-1671-4BC0-91D3-141FFAA8CDB1}"/>
    <cellStyle name="Färg3 2" xfId="2012" xr:uid="{1740B575-7642-45CA-B1F4-2AD5C9BD89F6}"/>
    <cellStyle name="Färg4 2" xfId="2013" xr:uid="{FC215AAB-E304-400E-9372-D8C16C6BB97D}"/>
    <cellStyle name="Färg5 2" xfId="2014" xr:uid="{0A9D3F52-71C7-41F4-A502-1059ED757BFD}"/>
    <cellStyle name="Färg6 2" xfId="2015" xr:uid="{67FD96A4-877A-40D1-8CD3-23BE5AC3D039}"/>
    <cellStyle name="Förklarande text 2" xfId="2016" xr:uid="{741B377C-BD02-4F2D-BD01-E4EA74C5AC05}"/>
    <cellStyle name="God" xfId="15" builtinId="26" customBuiltin="1"/>
    <cellStyle name="Good 2" xfId="902" xr:uid="{0B346733-FEDA-4BDD-8F1F-5BCA1ECFD6BD}"/>
    <cellStyle name="Good 2 2" xfId="903" xr:uid="{4A1FB915-998C-4D40-B0BD-704ABE63A36F}"/>
    <cellStyle name="Good 2 3" xfId="904" xr:uid="{3370F7FE-BB18-470C-BFA7-5A65CB7F03C6}"/>
    <cellStyle name="Good 2 4" xfId="905" xr:uid="{8136C81E-158F-44D1-86E3-8A9D560ABB86}"/>
    <cellStyle name="Good 2 5" xfId="2017" xr:uid="{6974B619-6C3A-4454-9E43-32433EC00BCF}"/>
    <cellStyle name="Good 2 6" xfId="3171" xr:uid="{84B6BD70-0215-4910-BC73-DE638DC0F128}"/>
    <cellStyle name="Good 3" xfId="906" xr:uid="{C28B46E8-C65E-4D55-B094-BFD7BEA498C8}"/>
    <cellStyle name="Good 3 2" xfId="907" xr:uid="{FBED86D7-A389-4A2F-B4D5-2F3A779F490C}"/>
    <cellStyle name="greyed" xfId="6" xr:uid="{00000000-0005-0000-0000-000001000000}"/>
    <cellStyle name="Header" xfId="908" xr:uid="{B7905F82-AF9C-464C-9BBD-F6F6EEAB4F3A}"/>
    <cellStyle name="Header1" xfId="909" xr:uid="{66D7DBE4-259B-4FCA-8ACD-7EFC8FE9FE14}"/>
    <cellStyle name="Header2" xfId="910" xr:uid="{2BFE1156-16DE-4617-80B3-2EA2CCE5D50E}"/>
    <cellStyle name="Heading 1 2" xfId="1" xr:uid="{00000000-0005-0000-0000-000002000000}"/>
    <cellStyle name="Heading 1 2 2" xfId="912" xr:uid="{9DAA321E-30B2-485A-8EB1-319F68B94C95}"/>
    <cellStyle name="Heading 1 2 3" xfId="913" xr:uid="{ACBC06C3-A938-4735-8FBF-845180D86F3E}"/>
    <cellStyle name="Heading 1 2 4" xfId="914" xr:uid="{ACFC48C5-2240-4714-B59E-CE6557DFE405}"/>
    <cellStyle name="Heading 1 2 5" xfId="911" xr:uid="{F822F4BC-EA1A-4678-85E4-DED72ABE08B0}"/>
    <cellStyle name="Heading 1 2 6" xfId="2018" xr:uid="{376FAC23-85D3-4EAC-B7E8-B2E174D0CA95}"/>
    <cellStyle name="Heading 1 3" xfId="915" xr:uid="{629A2937-FA5F-427B-AB02-BBD2FBDD11E7}"/>
    <cellStyle name="Heading 1 3 2" xfId="916" xr:uid="{C359F1F1-7934-4743-93BB-E1CBAFCEFDEF}"/>
    <cellStyle name="Heading 2 2" xfId="4" xr:uid="{00000000-0005-0000-0000-000003000000}"/>
    <cellStyle name="Heading 2 2 2" xfId="918" xr:uid="{9DB6996E-044F-4F71-8761-1A4AA22C57E5}"/>
    <cellStyle name="Heading 2 2 3" xfId="919" xr:uid="{CB094869-593D-4F49-BA9B-B885D3B5F469}"/>
    <cellStyle name="Heading 2 2 4" xfId="920" xr:uid="{E7419700-4024-46AA-B854-60FC06DD53E5}"/>
    <cellStyle name="Heading 2 2 5" xfId="917" xr:uid="{F53E47EE-2483-44CB-B485-3EA013E678C9}"/>
    <cellStyle name="Heading 2 2 6" xfId="2019" xr:uid="{DD5D4AF6-27AB-46EE-9C7F-DBA5315FFE74}"/>
    <cellStyle name="Heading 2 3" xfId="921" xr:uid="{74C39642-4F6D-4754-9644-DF78C2CED441}"/>
    <cellStyle name="Heading 2 3 2" xfId="922" xr:uid="{7FC948D7-11EF-41FF-9CDE-CCCF2146E601}"/>
    <cellStyle name="Heading 3 2" xfId="923" xr:uid="{84B76DB5-F06F-4371-ADFA-DEB60C400C2F}"/>
    <cellStyle name="Heading 3 2 2" xfId="924" xr:uid="{11CBFB4B-C516-4012-AFDD-AAC7D47FB631}"/>
    <cellStyle name="Heading 3 2 3" xfId="925" xr:uid="{910BE835-BD19-4C2E-A85D-0ED6B09DD41F}"/>
    <cellStyle name="Heading 3 2 4" xfId="926" xr:uid="{F559AD51-40FE-4A5D-85E9-1AAE0AA20358}"/>
    <cellStyle name="Heading 3 2 5" xfId="2020" xr:uid="{16CEBBA9-7A99-4F8F-B581-8E741F335E94}"/>
    <cellStyle name="Heading 3 2 6" xfId="3172" xr:uid="{3F7530CF-5A7E-4FDF-915B-078356626FFE}"/>
    <cellStyle name="Heading 3 3" xfId="927" xr:uid="{DF3CFF4F-511A-4891-A982-D8870E70A8AF}"/>
    <cellStyle name="Heading 3 3 2" xfId="928" xr:uid="{E1418663-CB45-4AAD-984E-A72D1E6698BD}"/>
    <cellStyle name="Heading 3 3 3" xfId="2021" xr:uid="{BCA61BBF-76CB-4918-89A6-4A82BD0B61FE}"/>
    <cellStyle name="Heading 4 2" xfId="929" xr:uid="{82F35FE9-B6ED-4807-A955-EBAFC59AF8D9}"/>
    <cellStyle name="Heading 4 2 2" xfId="930" xr:uid="{768BA0C0-4538-43AB-B8D5-D074FF31E497}"/>
    <cellStyle name="Heading 4 2 3" xfId="931" xr:uid="{002E27FC-AB40-4A39-8DAD-0062FE050D36}"/>
    <cellStyle name="Heading 4 2 4" xfId="932" xr:uid="{F3AA147B-1734-43A3-A076-429D167B3247}"/>
    <cellStyle name="Heading 4 2 5" xfId="2022" xr:uid="{69126C6E-0DEC-417B-A98C-24105BE5AEAC}"/>
    <cellStyle name="Heading 4 3" xfId="933" xr:uid="{88B59021-66B5-496B-A88D-B1E1DF1AD2DC}"/>
    <cellStyle name="Heading 4 3 2" xfId="934" xr:uid="{F9A71069-E9E1-4FB6-A104-F4C78D65CC8C}"/>
    <cellStyle name="HeadingTable" xfId="5" xr:uid="{00000000-0005-0000-0000-000004000000}"/>
    <cellStyle name="HeadingTable 2" xfId="3318" xr:uid="{E21BA799-9D34-4B15-A281-6E3A70A1B48C}"/>
    <cellStyle name="highlightExposure" xfId="3173" xr:uid="{001A4CA4-1F6A-472F-A52A-4E638E9F8A4D}"/>
    <cellStyle name="highlightExposure 2" xfId="3280" xr:uid="{9896F065-FED4-4335-8883-95766674007C}"/>
    <cellStyle name="highlightText" xfId="3174" xr:uid="{A5129DE8-73F4-4ED2-B883-8A8CB0460905}"/>
    <cellStyle name="highlightText 2" xfId="3281" xr:uid="{294CBF0B-B3A8-4D0D-B8C6-F95E2ED3C135}"/>
    <cellStyle name="Hipervínculo 2" xfId="3175" xr:uid="{0A75F34A-1F4B-4620-841C-190C90A6AF9D}"/>
    <cellStyle name="Hivatkozott cella" xfId="3176" xr:uid="{8F283A40-9116-4D63-950A-FD1039B927E3}"/>
    <cellStyle name="Hyperlink" xfId="3273" xr:uid="{3E67F9F4-6DC4-4509-AB2A-E2B5E900E943}"/>
    <cellStyle name="Hyperlink 2" xfId="2024" xr:uid="{C0B08384-C94F-41A4-8296-F940643FFDB1}"/>
    <cellStyle name="Hyperlink 2 2" xfId="3177" xr:uid="{1FAD927F-05FB-474F-978C-59CF1858AB21}"/>
    <cellStyle name="Hyperlink 3" xfId="2023" xr:uid="{29E91A0A-0074-47D6-BA28-1BB15FF54648}"/>
    <cellStyle name="Hyperlink 3 2" xfId="3178" xr:uid="{EE4D87B7-6922-4DEF-9F43-9E4BB1B60151}"/>
    <cellStyle name="Hyperlänk 2" xfId="2025" xr:uid="{D198E4B6-8BD0-4CB6-A5B5-AD6C50B7C48C}"/>
    <cellStyle name="Incorrecto" xfId="3179" xr:uid="{5D36BD3B-AF72-47B0-A11D-048D679DAA06}"/>
    <cellStyle name="Indata 2" xfId="2026" xr:uid="{01710FC2-77D0-4051-8615-524E5D14DB56}"/>
    <cellStyle name="Indata 3" xfId="2027" xr:uid="{F4D84D4A-2D30-41C5-843D-25EE1064F4E9}"/>
    <cellStyle name="Indata 3 2" xfId="3022" xr:uid="{64B21723-4162-4C91-AF00-22DDDE65D283}"/>
    <cellStyle name="Inndr-3" xfId="935" xr:uid="{292CFAAA-9F26-4CA8-A4FB-58E34FD34F01}"/>
    <cellStyle name="Inndr-3." xfId="936" xr:uid="{958BF5A2-E650-4513-AE0E-3E6CF38DF8B9}"/>
    <cellStyle name="Inndr-6" xfId="937" xr:uid="{F4725D6D-63B2-4232-A2A4-8AF7DB272FB1}"/>
    <cellStyle name="Inndr-6." xfId="938" xr:uid="{11E765DB-3920-4DFC-A44F-E7BD09B013C6}"/>
    <cellStyle name="Inndr-6_14+17" xfId="939" xr:uid="{14CF7016-DFAA-45D4-8B7D-A81594EDB7A8}"/>
    <cellStyle name="Inndráttur 0 ..." xfId="940" xr:uid="{1FBB5017-BB7F-48D6-BCCA-93821138BE13}"/>
    <cellStyle name="Inndráttur 3" xfId="941" xr:uid="{78C0959E-0720-4CD1-BD36-4AFF4EFC78F3}"/>
    <cellStyle name="Inndráttur 3 ..." xfId="942" xr:uid="{3DEC5B2F-0C09-4347-B0A5-97D4B7CEE959}"/>
    <cellStyle name="Inndráttur 6" xfId="943" xr:uid="{17EB10FD-91E5-4DCA-9405-A1AC401CBC85}"/>
    <cellStyle name="Inndráttur 6 ..." xfId="944" xr:uid="{FFA67711-D731-4241-83BA-67E7617537F1}"/>
    <cellStyle name="Inndráttur 9" xfId="945" xr:uid="{C77E1211-0A20-4782-AC2B-4D7C13BB7AEF}"/>
    <cellStyle name="Inndráttur 9 ..." xfId="946" xr:uid="{219DEE19-89CB-4AB8-BE6D-1D78CE922351}"/>
    <cellStyle name="Input" xfId="17" builtinId="20" customBuiltin="1"/>
    <cellStyle name="Input 2" xfId="947" xr:uid="{226443A5-1BCB-4E38-8FEE-BBDF64E947C7}"/>
    <cellStyle name="Input 2 2" xfId="948" xr:uid="{2D5A3519-0E15-4496-BA53-E0E89420B56A}"/>
    <cellStyle name="Input 2 2 2" xfId="2974" xr:uid="{623EF1E4-DDD7-4CF6-B1D4-3C4A6E445975}"/>
    <cellStyle name="Input 2 3" xfId="949" xr:uid="{B14A0A9B-27D8-47B8-B497-4CCD3E9B5E5B}"/>
    <cellStyle name="Input 2 3 2" xfId="2975" xr:uid="{E3D18C0D-3C95-484E-8085-009B7B657F19}"/>
    <cellStyle name="Input 2 4" xfId="950" xr:uid="{9306AE55-C0A8-44EF-8D5F-20760B519535}"/>
    <cellStyle name="Input 2 4 2" xfId="2976" xr:uid="{E40AD1E5-7787-4EA6-BB55-10713917D497}"/>
    <cellStyle name="Input 2 5" xfId="2028" xr:uid="{DBBB3FAF-3F2B-4CEB-8CC4-C8E2A94FB78A}"/>
    <cellStyle name="Input 2 5 2" xfId="3023" xr:uid="{060A3B6B-758F-4D45-8623-01315E3DFDB7}"/>
    <cellStyle name="Input 2 6" xfId="2973" xr:uid="{1974C33F-B97B-4EA1-9808-ADD756B04E6E}"/>
    <cellStyle name="Input 2 7" xfId="3180" xr:uid="{6B2A19D5-E49A-45B0-AC57-946B3DB125FB}"/>
    <cellStyle name="Input 2 8" xfId="3282" xr:uid="{75E43F76-DA2B-4CB4-A0E7-FEBA87DF79C5}"/>
    <cellStyle name="Input 3" xfId="951" xr:uid="{D4843E5C-9ADA-47F5-859A-A77E65FE80B8}"/>
    <cellStyle name="Input 3 2" xfId="952" xr:uid="{AA498F3B-9365-406E-A082-8568F59C4F44}"/>
    <cellStyle name="Input 3 2 2" xfId="2978" xr:uid="{610FCC74-33A7-4FF6-B4E5-3CA9078F1607}"/>
    <cellStyle name="Input 3 3" xfId="2977" xr:uid="{943D4748-8F16-4191-AE4E-53F8DE04B3F9}"/>
    <cellStyle name="inputExposure" xfId="3181" xr:uid="{E864B6CE-6D23-441A-83ED-FA1660B9A91F}"/>
    <cellStyle name="inputExposure 2" xfId="3283" xr:uid="{B6216E89-15DE-4C00-AEAF-319B2813CCC8}"/>
    <cellStyle name="Jegyzet" xfId="3182" xr:uid="{11471888-6B32-43DB-AC81-9D4E6F6A1541}"/>
    <cellStyle name="Jegyzet 2" xfId="3284" xr:uid="{2E571AC0-BB74-4F17-972C-6746E2CCE99D}"/>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3" xr:uid="{C49358D7-80A2-446A-B6E6-40D54B4ADAFD}"/>
    <cellStyle name="Kimenet" xfId="3190" xr:uid="{5317C904-91CC-4D61-8C15-CF71B73FF1C4}"/>
    <cellStyle name="Kimenet 2" xfId="3285" xr:uid="{CADB4D55-6362-44F0-AED4-7E3704D34EDA}"/>
    <cellStyle name="Komma" xfId="2892" builtinId="3"/>
    <cellStyle name="Komma [0] 2" xfId="1950" xr:uid="{F8FD6A97-C179-452A-8C40-91A21287BDD3}"/>
    <cellStyle name="Komma 10" xfId="3039" xr:uid="{87F00055-DB91-42F6-BC81-34871FE9F80C}"/>
    <cellStyle name="Komma 11" xfId="3047" xr:uid="{59A4C9D0-08BF-4CC9-883F-1849E7DEB725}"/>
    <cellStyle name="Komma 12" xfId="3052" xr:uid="{0B01BC20-DAFF-4EED-A4B5-F9544A8CA241}"/>
    <cellStyle name="Komma 13" xfId="2970" xr:uid="{60A78EF3-1AB7-43DE-9CAB-4A5A5359F40A}"/>
    <cellStyle name="Komma 14" xfId="3046" xr:uid="{EFA19871-314F-4695-989B-D8C934047C01}"/>
    <cellStyle name="Komma 15" xfId="2897" xr:uid="{DDFBF5D6-E75D-449E-912D-A1199AE8D0B8}"/>
    <cellStyle name="Komma 16" xfId="3053" xr:uid="{7985F96F-CAB6-4F4E-99FF-35F76FDEC154}"/>
    <cellStyle name="Komma 17" xfId="3038" xr:uid="{4E197A03-9401-48D8-99FE-77DAA8151F28}"/>
    <cellStyle name="Komma 18" xfId="3044" xr:uid="{39E69C98-BBFC-414E-8208-0D6F654B6537}"/>
    <cellStyle name="Komma 19" xfId="3036" xr:uid="{26104675-EE8B-4919-98DF-643D9A39EC9D}"/>
    <cellStyle name="Komma 2" xfId="3043" xr:uid="{ED028351-B602-4A58-A1F1-79F17BE82BE7}"/>
    <cellStyle name="Komma 2 2" xfId="3191" xr:uid="{DAD8CE46-0F00-4223-906B-DD06774E3EEE}"/>
    <cellStyle name="Komma 2 3" xfId="3324" xr:uid="{8A9E86B4-4D90-4C75-BCF2-AF24145F6BF8}"/>
    <cellStyle name="Komma 20" xfId="3030" xr:uid="{4D869D9C-5E24-4998-999D-D40F1CE33730}"/>
    <cellStyle name="Komma 21" xfId="3024" xr:uid="{1ED784B5-F53D-4B79-8089-45CFF1215AE4}"/>
    <cellStyle name="Komma 22" xfId="3054" xr:uid="{1914C364-B156-4CE5-B7D1-4F63A5DEF3C2}"/>
    <cellStyle name="Komma 23" xfId="3049" xr:uid="{7A21EEAC-C004-4C41-A712-0E2C7B191CBA}"/>
    <cellStyle name="Komma 24" xfId="3031" xr:uid="{A1CA9448-FBAA-43F0-8AAF-D039FA1D8A21}"/>
    <cellStyle name="Komma 25" xfId="2896" xr:uid="{4850E48C-AA9F-4579-89DE-745F329AFCE6}"/>
    <cellStyle name="Komma 26" xfId="2971" xr:uid="{300A5B2F-B0FF-4129-B3A1-5A3102D5E3AC}"/>
    <cellStyle name="Komma 27" xfId="2983" xr:uid="{ACC85F38-21AC-43C1-965E-A6F5C78F0A56}"/>
    <cellStyle name="Komma 28" xfId="3055" xr:uid="{E665EE75-3394-4672-9915-B7EADB0B50BB}"/>
    <cellStyle name="Komma 29" xfId="2972" xr:uid="{A5366AA8-41D6-4755-84FE-6866EAF57357}"/>
    <cellStyle name="Komma 3" xfId="3051" xr:uid="{80709D80-1557-439A-8C63-70FC1BA608C1}"/>
    <cellStyle name="Komma 3 2" xfId="3321" xr:uid="{3D398144-186A-4722-AC0E-936A6A9B6681}"/>
    <cellStyle name="Komma 3 3" xfId="3326" xr:uid="{37F5EA5A-92F7-4ECF-89C8-5BC05433C72A}"/>
    <cellStyle name="Komma 30" xfId="3032" xr:uid="{C4B75BD9-BEB2-48A5-8BC4-EF668FDAE443}"/>
    <cellStyle name="Komma 31" xfId="3056" xr:uid="{A105F2A3-5755-49D1-AE46-A4D79B506883}"/>
    <cellStyle name="Komma 32" xfId="2984" xr:uid="{450E3E59-F08E-4569-B857-185E98B6896C}"/>
    <cellStyle name="Komma 33" xfId="2895" xr:uid="{72CB5722-E304-4DC6-897E-0956FF8AD238}"/>
    <cellStyle name="Komma 34" xfId="3026" xr:uid="{B1426743-9438-41BF-A2F6-6A744217E5F6}"/>
    <cellStyle name="Komma 35" xfId="2982" xr:uid="{FB0382EC-EE85-4556-8794-E034BC9BC857}"/>
    <cellStyle name="Komma 36" xfId="2996" xr:uid="{90B5A1DF-7DCE-438E-BC88-D5918CB75795}"/>
    <cellStyle name="Komma 37" xfId="3057" xr:uid="{A9C766EC-1F4F-44C7-9AEE-CF3D42229DEB}"/>
    <cellStyle name="Komma 38" xfId="3034" xr:uid="{6A10FED4-DFEE-43EF-9565-3C6496360824}"/>
    <cellStyle name="Komma 39" xfId="2980" xr:uid="{B7102500-8DBC-4CA5-A883-90849A3C49F7}"/>
    <cellStyle name="Komma 4" xfId="3040" xr:uid="{673D0E85-A3D1-4D07-BAC8-0BC88605158D}"/>
    <cellStyle name="Komma 40" xfId="2894" xr:uid="{C2EC5891-7972-4792-BE06-A739F3D08BCF}"/>
    <cellStyle name="Komma 41" xfId="2898" xr:uid="{C3EC3CB6-F8AB-4C48-911B-109DDF8362AE}"/>
    <cellStyle name="Komma 42" xfId="3058" xr:uid="{B23EC2A6-6D7B-4E8D-B976-D4C00D08155C}"/>
    <cellStyle name="Komma 43" xfId="3025" xr:uid="{1ADF69A3-FA30-4E07-922D-35103D9D465A}"/>
    <cellStyle name="Komma 44" xfId="2981" xr:uid="{935EFC2F-5026-490B-BC51-2E144948C54A}"/>
    <cellStyle name="Komma 45" xfId="2899" xr:uid="{767C609C-1F60-44FF-B715-74873BFBC704}"/>
    <cellStyle name="Komma 46" xfId="3059" xr:uid="{09E04F38-CF27-4F26-895E-325B5095082E}"/>
    <cellStyle name="Komma 47" xfId="2997" xr:uid="{8F764E8F-05C9-4563-88B6-B4C1AEF6EC58}"/>
    <cellStyle name="Komma 48" xfId="3192" xr:uid="{CEF1B492-3BD1-48B3-9990-D4B354842BD4}"/>
    <cellStyle name="Komma 49" xfId="3275" xr:uid="{11BBA473-D3EB-467A-B434-D3250311B5D4}"/>
    <cellStyle name="Komma 5" xfId="3048" xr:uid="{F7480953-1E73-4B13-A943-4A54BC21F28E}"/>
    <cellStyle name="Komma 50" xfId="3328" xr:uid="{74FED384-CA61-44E8-8B1C-2836A1532617}"/>
    <cellStyle name="Komma 51" xfId="3329" xr:uid="{123D6E46-5072-4DBE-A14E-C035DE7341DE}"/>
    <cellStyle name="Komma 52" xfId="3330" xr:uid="{76BD2024-9A19-4C08-8013-4C077F91739E}"/>
    <cellStyle name="Komma 53" xfId="3331" xr:uid="{90DD97B6-CE68-4997-ACC2-B349C9EB89A3}"/>
    <cellStyle name="Komma 54" xfId="3332" xr:uid="{A0029788-8A61-4A49-AA59-A37BC9034C1C}"/>
    <cellStyle name="Komma 55" xfId="3333" xr:uid="{23E35E28-F943-4CF9-BB34-59CFF0F898BB}"/>
    <cellStyle name="Komma 56" xfId="3334" xr:uid="{3F513B2B-5500-45F3-A833-17A4843044B4}"/>
    <cellStyle name="Komma 57" xfId="3335" xr:uid="{992E9B6B-BE19-4240-9BD0-0DB085B839B3}"/>
    <cellStyle name="Komma 58" xfId="3336" xr:uid="{58E529F3-9E15-4760-B3E8-FF742EAAA093}"/>
    <cellStyle name="Komma 59" xfId="3322" xr:uid="{64D5A4C7-1A97-45E5-AE29-0C76DC6AC6F2}"/>
    <cellStyle name="Komma 6" xfId="3037" xr:uid="{EE4C8C31-2123-4E4C-A2B7-3D6BDE63206D}"/>
    <cellStyle name="Komma 60" xfId="3323" xr:uid="{FBA50AEF-D27C-4C20-919F-5164CC0CD57C}"/>
    <cellStyle name="Komma 61" xfId="3327" xr:uid="{0157EAB4-8897-435C-939B-BC5716DF31E4}"/>
    <cellStyle name="Komma 62" xfId="3325" xr:uid="{7AABCD35-6183-4BC0-A672-0701DC99C144}"/>
    <cellStyle name="Komma 7" xfId="3045" xr:uid="{6448B18A-58E7-479E-B37B-29867FB829EA}"/>
    <cellStyle name="Komma 8" xfId="3041" xr:uid="{882BC0D3-95E5-452E-96D1-717930A55E8C}"/>
    <cellStyle name="Komma 9" xfId="3050" xr:uid="{334683D6-BDE0-4CC6-AC85-888B530278A6}"/>
    <cellStyle name="Kontrollcell 2" xfId="2029" xr:uid="{2CE06AEF-8E90-46F1-8F46-08E8DB8E0129}"/>
    <cellStyle name="Kontrollér celle" xfId="21" builtinId="23" customBuiltin="1"/>
    <cellStyle name="Krónur" xfId="954" xr:uid="{362EECD7-42B5-4512-9458-3B2445CD4235}"/>
    <cellStyle name="label" xfId="955" xr:uid="{7F596920-1CAE-4ACF-9257-27674F2B4D4E}"/>
    <cellStyle name="Lien hypertexte 2" xfId="3193" xr:uid="{8DDBDC2B-B0C3-49B6-9244-0265967BB99C}"/>
    <cellStyle name="Lien hypertexte 3" xfId="3194" xr:uid="{B07D3018-B81E-4BD5-A7C6-B48D765C02F0}"/>
    <cellStyle name="Link 2" xfId="3195" xr:uid="{71A2AFC4-E532-4E99-B524-B3BD9F9F339A}"/>
    <cellStyle name="Link Currency (0)" xfId="956" xr:uid="{4AB3A270-72C0-411E-8E37-C1BEE397CD59}"/>
    <cellStyle name="Link Currency (0) 10" xfId="957" xr:uid="{D637E49C-DAA5-4CE7-8CD0-C2FC218F1A87}"/>
    <cellStyle name="Link Currency (0) 10 2" xfId="958" xr:uid="{136A6A39-8A43-4C35-8041-679E005D6DF9}"/>
    <cellStyle name="Link Currency (0) 11" xfId="959" xr:uid="{D2C75C22-76B5-45FE-8EDB-412D7003DE50}"/>
    <cellStyle name="Link Currency (0) 11 2" xfId="960" xr:uid="{1DBCA851-6A70-48ED-88B9-0046F7288BE1}"/>
    <cellStyle name="Link Currency (0) 12" xfId="961" xr:uid="{7C915D7C-941D-4B1C-A372-0481E8EF0F93}"/>
    <cellStyle name="Link Currency (0) 12 2" xfId="962" xr:uid="{C8897002-E6C8-4D6A-BB82-317CBFA27057}"/>
    <cellStyle name="Link Currency (0) 13" xfId="963" xr:uid="{7B62DAB7-A0B7-434B-8A2A-E88B380903F2}"/>
    <cellStyle name="Link Currency (0) 13 2" xfId="964" xr:uid="{0A05754C-F53E-4CD3-90E1-ED4DB7B22B06}"/>
    <cellStyle name="Link Currency (0) 14" xfId="965" xr:uid="{BA1189E6-83B9-43C7-9027-541255B4C91C}"/>
    <cellStyle name="Link Currency (0) 14 2" xfId="966" xr:uid="{33BA271C-EC17-41F6-8251-20E99EC2CC72}"/>
    <cellStyle name="Link Currency (0) 15" xfId="967" xr:uid="{3264F219-FA38-4BDB-95C8-5EBCA1A35F9B}"/>
    <cellStyle name="Link Currency (0) 15 2" xfId="968" xr:uid="{C3E1B2AB-F023-4848-84BE-72223B92E1DD}"/>
    <cellStyle name="Link Currency (0) 16" xfId="969" xr:uid="{195A049B-6DF4-468D-924E-1D9E035FEC1D}"/>
    <cellStyle name="Link Currency (0) 2" xfId="970" xr:uid="{EABF9619-2C5F-4F21-BDC7-F8FD5FD3E690}"/>
    <cellStyle name="Link Currency (0) 2 2" xfId="971" xr:uid="{74FAB949-E507-4583-A6B1-DE322020B0DA}"/>
    <cellStyle name="Link Currency (0) 3" xfId="972" xr:uid="{11689EB1-2A02-4950-815C-E5104F6283AD}"/>
    <cellStyle name="Link Currency (0) 3 2" xfId="973" xr:uid="{779FFEBA-5095-4682-A3DF-640998EAFEA7}"/>
    <cellStyle name="Link Currency (0) 4" xfId="974" xr:uid="{D9BD82B8-CB95-4BFC-AEB0-E66BD0CFFA8C}"/>
    <cellStyle name="Link Currency (0) 4 2" xfId="975" xr:uid="{2F853480-1E4E-493D-82C9-900B7EE7E81F}"/>
    <cellStyle name="Link Currency (0) 5" xfId="976" xr:uid="{B691435A-C303-463E-9E96-9B2747859846}"/>
    <cellStyle name="Link Currency (0) 5 2" xfId="977" xr:uid="{197D298E-DEEE-4050-A35A-1AC89B5857FB}"/>
    <cellStyle name="Link Currency (0) 6" xfId="978" xr:uid="{F576E503-3179-4A0A-B813-2EDB706EFC1C}"/>
    <cellStyle name="Link Currency (0) 6 2" xfId="979" xr:uid="{DF072105-B2F1-4835-806E-731EED753E60}"/>
    <cellStyle name="Link Currency (0) 7" xfId="980" xr:uid="{3A0BCC2F-B5A1-4A62-AA89-D391A1145756}"/>
    <cellStyle name="Link Currency (0) 7 2" xfId="981" xr:uid="{92D1733D-3FD3-4F76-B77E-AD0F23FE196E}"/>
    <cellStyle name="Link Currency (0) 8" xfId="982" xr:uid="{C40E90CD-0B7A-4567-9091-361226736DB3}"/>
    <cellStyle name="Link Currency (0) 8 2" xfId="983" xr:uid="{73A7935A-80EF-437A-A67A-97BBFB85FBE4}"/>
    <cellStyle name="Link Currency (0) 9" xfId="984" xr:uid="{98E77BFA-FCF7-49B1-993B-D50171CE2532}"/>
    <cellStyle name="Link Currency (0) 9 2" xfId="985" xr:uid="{0A778638-82A0-4236-914D-4B26E76ED0E9}"/>
    <cellStyle name="Link Currency (0)_33" xfId="986" xr:uid="{BF2FBCF1-66C9-4DC7-B7CF-E40AB4316596}"/>
    <cellStyle name="Link Currency (2)" xfId="987" xr:uid="{024F3467-5701-494A-980E-245BCCAA1F75}"/>
    <cellStyle name="Link Currency (2) 10" xfId="988" xr:uid="{0DC3F5DC-F82B-4EC4-BDC6-B801DC74CCDD}"/>
    <cellStyle name="Link Currency (2) 10 2" xfId="989" xr:uid="{6DA0B149-432A-4B2A-BB0A-5E2B557D7581}"/>
    <cellStyle name="Link Currency (2) 11" xfId="990" xr:uid="{0EC13E97-887B-4649-A25D-7144A945DE19}"/>
    <cellStyle name="Link Currency (2) 11 2" xfId="991" xr:uid="{0296E550-8303-4329-A4C0-6BB5C7A28514}"/>
    <cellStyle name="Link Currency (2) 12" xfId="992" xr:uid="{CF6088C6-B797-4744-8408-52E08FBD2288}"/>
    <cellStyle name="Link Currency (2) 12 2" xfId="993" xr:uid="{4D0748CB-EA9E-4BD9-8DC2-AB76000FDAA4}"/>
    <cellStyle name="Link Currency (2) 13" xfId="994" xr:uid="{24F1903F-EC35-42CF-90F6-497A91E91100}"/>
    <cellStyle name="Link Currency (2) 13 2" xfId="995" xr:uid="{B4236B27-004B-4126-9ACE-A2D64AFAE4D5}"/>
    <cellStyle name="Link Currency (2) 14" xfId="996" xr:uid="{0E0DB312-C46D-4D91-BDE9-C16D794DB4BF}"/>
    <cellStyle name="Link Currency (2) 14 2" xfId="997" xr:uid="{16ED6A49-E130-42D5-8CF3-9D6906C1E76D}"/>
    <cellStyle name="Link Currency (2) 15" xfId="998" xr:uid="{27CE3EFF-D3FE-4438-97B0-060B36DD08C8}"/>
    <cellStyle name="Link Currency (2) 15 2" xfId="999" xr:uid="{F573E7B7-4CB1-45EA-97A1-D78E965F6043}"/>
    <cellStyle name="Link Currency (2) 16" xfId="1000" xr:uid="{70AF2813-0E1B-4AA0-A7A8-41E6410F2647}"/>
    <cellStyle name="Link Currency (2) 2" xfId="1001" xr:uid="{245F7A6E-EFC6-4F45-B9FC-565868D6CCF3}"/>
    <cellStyle name="Link Currency (2) 2 2" xfId="1002" xr:uid="{7F15A882-DF15-4D17-8764-C03582866BEF}"/>
    <cellStyle name="Link Currency (2) 3" xfId="1003" xr:uid="{F2F58B1E-6400-4428-890E-030F33DB1A68}"/>
    <cellStyle name="Link Currency (2) 3 2" xfId="1004" xr:uid="{290794A2-547F-4DA3-A9E3-8AAE64152579}"/>
    <cellStyle name="Link Currency (2) 4" xfId="1005" xr:uid="{2D775D32-EC21-4601-9C3D-46595FB11391}"/>
    <cellStyle name="Link Currency (2) 4 2" xfId="1006" xr:uid="{0EB9B0B4-D3F8-40C8-8A35-E32C503D82F4}"/>
    <cellStyle name="Link Currency (2) 5" xfId="1007" xr:uid="{18CCFAB5-9353-4DA7-8F63-E4876A82C5E2}"/>
    <cellStyle name="Link Currency (2) 5 2" xfId="1008" xr:uid="{A27ADD6D-2F5F-4993-A2F5-45A27A447614}"/>
    <cellStyle name="Link Currency (2) 6" xfId="1009" xr:uid="{503992B1-92D2-440E-820C-26A6668A2A36}"/>
    <cellStyle name="Link Currency (2) 6 2" xfId="1010" xr:uid="{3CCA80B7-1409-470F-951B-5BCAA9885479}"/>
    <cellStyle name="Link Currency (2) 7" xfId="1011" xr:uid="{B7DF37F9-08BB-4886-BCB2-BADBBF366111}"/>
    <cellStyle name="Link Currency (2) 7 2" xfId="1012" xr:uid="{F8654390-1499-4B52-8F5B-814AE2FD6CCB}"/>
    <cellStyle name="Link Currency (2) 8" xfId="1013" xr:uid="{D8D49D17-7C4E-4952-B63C-813B49B32FEE}"/>
    <cellStyle name="Link Currency (2) 8 2" xfId="1014" xr:uid="{9BEEC0F5-36A9-44DE-9C3B-95834F21C55A}"/>
    <cellStyle name="Link Currency (2) 9" xfId="1015" xr:uid="{EE0A0408-E00C-4EC4-9781-AF44EC246FB4}"/>
    <cellStyle name="Link Currency (2) 9 2" xfId="1016" xr:uid="{759AD560-5598-4238-8ADF-B96B4E8853EA}"/>
    <cellStyle name="Link Currency (2)_33" xfId="1017" xr:uid="{8967DE93-8CE9-483C-8B58-8DB8BE20801C}"/>
    <cellStyle name="Link Units (0)" xfId="1018" xr:uid="{CC864F0D-6A8A-451A-A99F-92BF3E61172C}"/>
    <cellStyle name="Link Units (0) 10" xfId="1019" xr:uid="{C22A09CC-5ADE-466F-9194-4631C275EB65}"/>
    <cellStyle name="Link Units (0) 10 2" xfId="1020" xr:uid="{0F560B11-F14F-4769-939F-224CC33C067B}"/>
    <cellStyle name="Link Units (0) 11" xfId="1021" xr:uid="{F2432784-2F8C-42F9-AB21-F3ABDF7F2DD1}"/>
    <cellStyle name="Link Units (0) 11 2" xfId="1022" xr:uid="{3C4146C5-ADB3-4391-BDC6-93C447C42D3B}"/>
    <cellStyle name="Link Units (0) 12" xfId="1023" xr:uid="{1597F69D-45BD-469D-AC99-52227172CB15}"/>
    <cellStyle name="Link Units (0) 12 2" xfId="1024" xr:uid="{7E13F21E-F2FE-4D8A-91C2-08AACDC348F1}"/>
    <cellStyle name="Link Units (0) 13" xfId="1025" xr:uid="{937A4287-6ED4-40F7-8BEB-2DE1C1216D9B}"/>
    <cellStyle name="Link Units (0) 13 2" xfId="1026" xr:uid="{0752EA7E-1E14-4FD6-9E7F-9C5551B0FAB3}"/>
    <cellStyle name="Link Units (0) 14" xfId="1027" xr:uid="{70F63635-275C-4DCB-A0D9-A559682BDEA4}"/>
    <cellStyle name="Link Units (0) 14 2" xfId="1028" xr:uid="{2AB42EE3-C971-4E64-A540-9D14262B6CB0}"/>
    <cellStyle name="Link Units (0) 15" xfId="1029" xr:uid="{EAECC73C-92CE-4AE2-B491-DEE44EF71E23}"/>
    <cellStyle name="Link Units (0) 15 2" xfId="1030" xr:uid="{2FB2DCAD-AF6A-4AD3-9321-12091C5AA2C5}"/>
    <cellStyle name="Link Units (0) 16" xfId="1031" xr:uid="{EACC54BE-4E98-4110-A32F-AE6933525B66}"/>
    <cellStyle name="Link Units (0) 2" xfId="1032" xr:uid="{F7A610D8-272C-4F23-942D-520BCDB5A3FF}"/>
    <cellStyle name="Link Units (0) 2 2" xfId="1033" xr:uid="{CF6569FE-59ED-4F6F-841D-892BF2EFB24B}"/>
    <cellStyle name="Link Units (0) 3" xfId="1034" xr:uid="{A7E618A6-1EE1-40B1-89CB-E591D3823AEB}"/>
    <cellStyle name="Link Units (0) 3 2" xfId="1035" xr:uid="{8B5F3220-C50B-40DE-BBF4-247F6995852C}"/>
    <cellStyle name="Link Units (0) 4" xfId="1036" xr:uid="{21D3FD3A-7D7A-46CF-924E-9073A9DAACE7}"/>
    <cellStyle name="Link Units (0) 4 2" xfId="1037" xr:uid="{DB69A1EA-8E58-46FD-B19F-BF09B2469134}"/>
    <cellStyle name="Link Units (0) 5" xfId="1038" xr:uid="{5902B862-4D19-4A9E-BEF1-1BAEF3BDE85D}"/>
    <cellStyle name="Link Units (0) 5 2" xfId="1039" xr:uid="{A0D5DDAF-2EF7-4905-970B-5E0F47A1708A}"/>
    <cellStyle name="Link Units (0) 6" xfId="1040" xr:uid="{DE6FCD0C-84FD-4C3D-A551-8DB542FE8AD3}"/>
    <cellStyle name="Link Units (0) 6 2" xfId="1041" xr:uid="{6F09072E-2E1F-41D8-B63D-7A9D779EA699}"/>
    <cellStyle name="Link Units (0) 7" xfId="1042" xr:uid="{E1575595-A5F4-4ACE-8EF6-FF8849660758}"/>
    <cellStyle name="Link Units (0) 7 2" xfId="1043" xr:uid="{0F541142-9D7A-4CF7-A376-F87A70463A4E}"/>
    <cellStyle name="Link Units (0) 8" xfId="1044" xr:uid="{DF08F9FC-DD5D-4C05-9539-CDCB55176544}"/>
    <cellStyle name="Link Units (0) 8 2" xfId="1045" xr:uid="{CE312001-CEB7-4AD4-A5BE-ED79F3686DC5}"/>
    <cellStyle name="Link Units (0) 9" xfId="1046" xr:uid="{D87AE22C-E3CD-4AFF-B076-136BAC847A71}"/>
    <cellStyle name="Link Units (0) 9 2" xfId="1047" xr:uid="{82B254B5-D93B-4BB8-8118-E9A83C15B1BA}"/>
    <cellStyle name="Link Units (0)_33" xfId="1048" xr:uid="{43136EEF-BF2E-4562-9482-871D4B96733C}"/>
    <cellStyle name="Link Units (1)" xfId="1049" xr:uid="{D1163074-38BB-420C-B7AB-8E8F21353107}"/>
    <cellStyle name="Link Units (1) 10" xfId="1050" xr:uid="{36C27E60-2D65-4539-9C8F-C7A764524E32}"/>
    <cellStyle name="Link Units (1) 10 2" xfId="1051" xr:uid="{1D6371EA-BA96-47C4-AA64-9DB2E35E1A42}"/>
    <cellStyle name="Link Units (1) 11" xfId="1052" xr:uid="{673C4770-DD2E-4FF7-965D-351DC0EB8E51}"/>
    <cellStyle name="Link Units (1) 11 2" xfId="1053" xr:uid="{39B03D95-2B5E-4C06-9D0C-939EA1354676}"/>
    <cellStyle name="Link Units (1) 12" xfId="1054" xr:uid="{20289746-4D6F-4180-83CF-16D40AC4C086}"/>
    <cellStyle name="Link Units (1) 12 2" xfId="1055" xr:uid="{E56C6BAE-56E6-436E-A6AD-2802177ED985}"/>
    <cellStyle name="Link Units (1) 13" xfId="1056" xr:uid="{0A683ECA-0845-4927-A638-36CAF46ED15D}"/>
    <cellStyle name="Link Units (1) 13 2" xfId="1057" xr:uid="{7E8B8058-2899-4437-A714-BF45AB2B0C96}"/>
    <cellStyle name="Link Units (1) 14" xfId="1058" xr:uid="{4F420A9A-EDAC-45BD-911B-FA123353820F}"/>
    <cellStyle name="Link Units (1) 14 2" xfId="1059" xr:uid="{9E618B84-6494-4332-A0BD-29069CC875DC}"/>
    <cellStyle name="Link Units (1) 15" xfId="1060" xr:uid="{69A83E55-A034-459E-A3A9-BE67B06A2A97}"/>
    <cellStyle name="Link Units (1) 15 2" xfId="1061" xr:uid="{024E66B8-0F30-46FE-8730-4E3CAEB7600E}"/>
    <cellStyle name="Link Units (1) 16" xfId="1062" xr:uid="{9F8609FC-C074-467C-AD46-3066CE23D768}"/>
    <cellStyle name="Link Units (1) 2" xfId="1063" xr:uid="{5552AA79-B91C-4584-A56C-8867D41945FD}"/>
    <cellStyle name="Link Units (1) 2 2" xfId="1064" xr:uid="{1F06970F-C071-41C6-A22F-882BD03B2B52}"/>
    <cellStyle name="Link Units (1) 3" xfId="1065" xr:uid="{26C15EA1-1EAB-411A-8EF5-C2FDDE529587}"/>
    <cellStyle name="Link Units (1) 3 2" xfId="1066" xr:uid="{E9CF9530-38F2-40B0-A88F-7558C7302E7C}"/>
    <cellStyle name="Link Units (1) 4" xfId="1067" xr:uid="{D0013554-F497-4302-92A1-C469C5826CFB}"/>
    <cellStyle name="Link Units (1) 4 2" xfId="1068" xr:uid="{312D5896-ECB0-4236-8EEA-1E9A5C93BCF1}"/>
    <cellStyle name="Link Units (1) 5" xfId="1069" xr:uid="{396F0CB8-B7E3-49ED-98D1-A6986A252204}"/>
    <cellStyle name="Link Units (1) 5 2" xfId="1070" xr:uid="{961FEED8-DDDE-4E9E-818E-E4E7713FBCFD}"/>
    <cellStyle name="Link Units (1) 6" xfId="1071" xr:uid="{7EBA4996-CE53-4420-B9E7-BFA702608046}"/>
    <cellStyle name="Link Units (1) 6 2" xfId="1072" xr:uid="{8DB16940-6185-4BAE-B84F-D2490211D506}"/>
    <cellStyle name="Link Units (1) 7" xfId="1073" xr:uid="{C6C45D2D-1AD8-43FC-BC6C-3D90DE10E5FF}"/>
    <cellStyle name="Link Units (1) 7 2" xfId="1074" xr:uid="{7097E011-D244-49CC-9B4B-3ED9078B5C50}"/>
    <cellStyle name="Link Units (1) 8" xfId="1075" xr:uid="{2B4DF781-AE73-42D9-B07D-E367D231A343}"/>
    <cellStyle name="Link Units (1) 8 2" xfId="1076" xr:uid="{2A42D96B-F0C4-4A03-A201-4D04E687A4CB}"/>
    <cellStyle name="Link Units (1) 9" xfId="1077" xr:uid="{53376B39-D7F6-4385-A860-F78CF0D908C8}"/>
    <cellStyle name="Link Units (1) 9 2" xfId="1078" xr:uid="{E146F983-CA42-4EE0-A41F-2D8E54C98B8D}"/>
    <cellStyle name="Link Units (1)_33" xfId="1079" xr:uid="{7EB500FA-2AEC-4B35-BCC8-D7DC0D6A0D3C}"/>
    <cellStyle name="Link Units (2)" xfId="1080" xr:uid="{1A2668ED-E495-498C-9DC2-940D117CBD45}"/>
    <cellStyle name="Link Units (2) 10" xfId="1081" xr:uid="{C552FC4E-5CF9-42AF-B0C2-6C9CD7C12622}"/>
    <cellStyle name="Link Units (2) 10 2" xfId="1082" xr:uid="{F7E37285-C01C-4CCA-ACE1-55B53277ED3D}"/>
    <cellStyle name="Link Units (2) 11" xfId="1083" xr:uid="{32223050-899A-44A3-89B4-6E2563D7FC15}"/>
    <cellStyle name="Link Units (2) 11 2" xfId="1084" xr:uid="{6EF1BC3F-1445-4C90-BE1B-AB81F4EE60EB}"/>
    <cellStyle name="Link Units (2) 12" xfId="1085" xr:uid="{AF1DDA8C-6CD8-4C44-BD47-40DEAFA0B878}"/>
    <cellStyle name="Link Units (2) 12 2" xfId="1086" xr:uid="{D49BBEF2-DB1D-4664-A5ED-4566CE542DE5}"/>
    <cellStyle name="Link Units (2) 13" xfId="1087" xr:uid="{C64F4CA3-2A5E-4481-87D2-D807EA846444}"/>
    <cellStyle name="Link Units (2) 13 2" xfId="1088" xr:uid="{656DBFC5-E753-45E3-A782-692DF0DA6274}"/>
    <cellStyle name="Link Units (2) 14" xfId="1089" xr:uid="{3C8BE3A7-B6E4-4A80-9FB5-39DE3EBBACEE}"/>
    <cellStyle name="Link Units (2) 14 2" xfId="1090" xr:uid="{1F13BB15-C280-427A-80ED-AF9CC7E42798}"/>
    <cellStyle name="Link Units (2) 15" xfId="1091" xr:uid="{D9CFF382-AFAD-4AD8-9954-3E1EC98BC15B}"/>
    <cellStyle name="Link Units (2) 15 2" xfId="1092" xr:uid="{9ACC69BE-35F9-4583-BA4B-7D71100712EB}"/>
    <cellStyle name="Link Units (2) 16" xfId="1093" xr:uid="{33A119FF-7091-4E75-98C2-2B99852604BE}"/>
    <cellStyle name="Link Units (2) 2" xfId="1094" xr:uid="{4D914862-C6CC-45E6-B165-AD436E5AAC27}"/>
    <cellStyle name="Link Units (2) 2 2" xfId="1095" xr:uid="{5D1F559D-3267-4EBF-BADA-511FC2070011}"/>
    <cellStyle name="Link Units (2) 3" xfId="1096" xr:uid="{001FDA37-B784-427F-9402-378029BFA49D}"/>
    <cellStyle name="Link Units (2) 3 2" xfId="1097" xr:uid="{08E1423F-3B3A-462F-940F-E020F0EF8731}"/>
    <cellStyle name="Link Units (2) 4" xfId="1098" xr:uid="{C6DDD9AE-BD20-434C-9D63-FC8F1DC32C7F}"/>
    <cellStyle name="Link Units (2) 4 2" xfId="1099" xr:uid="{FB765326-5320-496B-86E1-A4F3A7BC916B}"/>
    <cellStyle name="Link Units (2) 5" xfId="1100" xr:uid="{F10DC5FB-5F05-4AD2-B795-942B2EAC44FB}"/>
    <cellStyle name="Link Units (2) 5 2" xfId="1101" xr:uid="{93BF9CD4-BD54-4DE6-9772-98C0E7D78D3B}"/>
    <cellStyle name="Link Units (2) 6" xfId="1102" xr:uid="{5AEB7C0A-3CDA-4681-9171-EC8379725E01}"/>
    <cellStyle name="Link Units (2) 6 2" xfId="1103" xr:uid="{5779BC8D-8FB4-4B0D-A966-4C3EF9FD4B63}"/>
    <cellStyle name="Link Units (2) 7" xfId="1104" xr:uid="{A55DF65B-1378-4A13-B24D-21880D79E560}"/>
    <cellStyle name="Link Units (2) 7 2" xfId="1105" xr:uid="{7476FCF1-2D1A-4C82-A085-6C333E57954E}"/>
    <cellStyle name="Link Units (2) 8" xfId="1106" xr:uid="{FDE9835C-3A11-4FEF-B054-C8D3EB2AB991}"/>
    <cellStyle name="Link Units (2) 8 2" xfId="1107" xr:uid="{67A882F2-34C4-46A7-B3C5-1D592FF4BAC3}"/>
    <cellStyle name="Link Units (2) 9" xfId="1108" xr:uid="{85534000-A941-4B28-AB13-5AB66F6FE5B5}"/>
    <cellStyle name="Link Units (2) 9 2" xfId="1109" xr:uid="{1F58EF3E-9E76-4226-A193-AF27F231FAA4}"/>
    <cellStyle name="Link Units (2)_33" xfId="1110" xr:uid="{86D78593-2AA4-4158-B9C8-1567B019FB26}"/>
    <cellStyle name="Linked Cell 2" xfId="1111" xr:uid="{8B321E81-1063-4103-AD40-EEAFF9F0169A}"/>
    <cellStyle name="Linked Cell 2 2" xfId="1112" xr:uid="{E9163B8E-6F45-486E-9E03-E7E6F4C29C40}"/>
    <cellStyle name="Linked Cell 2 3" xfId="1113" xr:uid="{23717F54-704F-4C9B-BEDA-C1B528E0B218}"/>
    <cellStyle name="Linked Cell 2 4" xfId="1114" xr:uid="{ED87F793-0AA2-4B50-B091-D1F5DECD7C07}"/>
    <cellStyle name="Linked Cell 2 5" xfId="2030" xr:uid="{D16F17FC-3A36-4B14-A383-556E35AD1F11}"/>
    <cellStyle name="Linked Cell 2 6" xfId="3196" xr:uid="{3A4992C5-4E81-40C5-8F16-E1A2B89DBFE7}"/>
    <cellStyle name="Linked Cell 3" xfId="1115" xr:uid="{9BE99355-AE20-4114-B535-CF78A7D2F910}"/>
    <cellStyle name="Linked Cell 3 2" xfId="1116" xr:uid="{97C75B21-D765-4294-AAB1-79EEC3B4545F}"/>
    <cellStyle name="Länkad cell 2" xfId="2031" xr:uid="{43586FF5-518E-4F30-B0EF-F2DACDDCE49B}"/>
    <cellStyle name="Magyarázó szöveg" xfId="3197" xr:uid="{195DF565-1B9B-43CA-9727-D1BB6FD25D4E}"/>
    <cellStyle name="main_input" xfId="1117"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ares 3 2 2" xfId="3287" xr:uid="{F789C55E-158B-4CD3-A2B9-DADF45A0234F}"/>
    <cellStyle name="Millares 3 3" xfId="3286" xr:uid="{39EB8857-0EC5-477D-B063-1059AF3C56F6}"/>
    <cellStyle name="Milliers_4009  06 00" xfId="1118" xr:uid="{D4DB6077-3D85-474B-ACA0-FA40668D3DBE}"/>
    <cellStyle name="Millifyrirsögn" xfId="1119" xr:uid="{53174743-ABAD-4BE9-9865-F065213EA3C7}"/>
    <cellStyle name="Modifiable" xfId="1120" xr:uid="{47E2EA16-15B6-47F6-A102-3B78905537D0}"/>
    <cellStyle name="Modifiable 2" xfId="2979" xr:uid="{266F4F35-BE3A-4708-B82A-B4C8C36CF735}"/>
    <cellStyle name="Monétaire_0197" xfId="1121" xr:uid="{DF734DDA-880B-485F-B017-5B90E9539722}"/>
    <cellStyle name="Navadno_List1" xfId="3202" xr:uid="{A9066C35-85CD-4F1F-A718-0C929F46E97A}"/>
    <cellStyle name="Neutral 2" xfId="1122" xr:uid="{BB518E6F-4B2F-4003-9454-AA45E0CB68D0}"/>
    <cellStyle name="Neutral 2 2" xfId="1123" xr:uid="{6D3097E8-8207-47D3-AF54-94CCFC36BB95}"/>
    <cellStyle name="Neutral 2 3" xfId="1124" xr:uid="{F8FA1EAC-EDDD-4ACD-99BB-EF46FF08211E}"/>
    <cellStyle name="Neutral 2 4" xfId="1125" xr:uid="{73D79406-49C5-406A-8DFE-F2B1B3A96F47}"/>
    <cellStyle name="Neutral 2 5" xfId="2032" xr:uid="{5AD12170-7FC5-460C-9ACE-22A2C4CDBD09}"/>
    <cellStyle name="Neutral 2 6" xfId="3203" xr:uid="{67D328AC-46CA-4B79-A38F-9C7927F03D8A}"/>
    <cellStyle name="Neutral 3" xfId="1126" xr:uid="{62BEFAFA-7CB2-4A13-BA15-23D0B183D8CD}"/>
    <cellStyle name="Neutral 3 2" xfId="1127" xr:uid="{6A51540A-9136-4335-90BF-955CDA27219F}"/>
    <cellStyle name="Neutral 3 3" xfId="2033" xr:uid="{B5424454-5D25-41AE-A9C0-A30A6A0EE198}"/>
    <cellStyle name="Neutral 4" xfId="47" xr:uid="{663A2087-A3C2-426B-A15B-9948C798585A}"/>
    <cellStyle name="Next holiday" xfId="1128" xr:uid="{22AE4D47-7000-46FA-B07B-8DEC9C7D7F10}"/>
    <cellStyle name="Normal" xfId="0" builtinId="0"/>
    <cellStyle name="Normal 10" xfId="1129" xr:uid="{93299804-1F79-49F0-BA99-B813C45317C9}"/>
    <cellStyle name="Normal 10 10" xfId="1130" xr:uid="{3F0A4D0B-D61F-4020-8CF5-4CD5343D3355}"/>
    <cellStyle name="Normal 10 10 10" xfId="1131" xr:uid="{B0B66FD4-CBAD-452A-B687-1CFF0CA5DAB3}"/>
    <cellStyle name="Normal 10 10 2" xfId="1132" xr:uid="{21AABD93-0C40-45F3-83A1-BA37E06DB7CB}"/>
    <cellStyle name="Normal 10 11" xfId="1133" xr:uid="{1144325F-53FB-4E03-AA4F-CD742EA85EEF}"/>
    <cellStyle name="Normal 10 11 2" xfId="1134" xr:uid="{F7D88CDF-4946-4D34-B066-A7EDC3F8BF4C}"/>
    <cellStyle name="Normal 10 12" xfId="1135" xr:uid="{4B9161A8-B9AA-43EF-8DCB-5173D3FFE1E7}"/>
    <cellStyle name="Normal 10 13" xfId="1136" xr:uid="{59A8B372-4BA7-4AB8-8AF2-88C0FF2DC5A0}"/>
    <cellStyle name="Normal 10 2" xfId="1137" xr:uid="{C60EE7FF-DF49-4C46-BAFE-6F5A685F4A84}"/>
    <cellStyle name="Normal 10 2 2" xfId="1138" xr:uid="{0F2F8D67-A969-489E-9A8A-D073359499B7}"/>
    <cellStyle name="Normal 10 2 3" xfId="2034" xr:uid="{826AB89D-5BD7-4F81-B0EE-914FDC18DFAE}"/>
    <cellStyle name="Normal 10 3" xfId="1139" xr:uid="{62D991AC-45FA-4EA0-A2FA-E0783B5EC260}"/>
    <cellStyle name="Normal 10 3 2" xfId="1140" xr:uid="{275E288B-8AFF-445F-93B5-0C30633E398C}"/>
    <cellStyle name="Normal 10 4" xfId="1141" xr:uid="{C0FE6862-54DF-4395-A2A3-365BC8C41BBA}"/>
    <cellStyle name="Normal 10 4 2" xfId="1142" xr:uid="{B7337E59-5E17-4E32-BD05-9894CB7391A5}"/>
    <cellStyle name="Normal 10 5" xfId="1143" xr:uid="{613AAE78-0473-4301-A159-A33C37B3628D}"/>
    <cellStyle name="Normal 10 5 2" xfId="1144" xr:uid="{850B420B-2D85-40ED-9566-796861C56B08}"/>
    <cellStyle name="Normal 10 6" xfId="1145" xr:uid="{5EF52400-7943-45C0-9A54-5AA376F19DFA}"/>
    <cellStyle name="Normal 10 6 2" xfId="1146" xr:uid="{541C6481-FD32-4C68-A3FE-8B4474F25145}"/>
    <cellStyle name="Normal 10 7" xfId="1147" xr:uid="{0C69FDEF-C0A0-4FB8-A60B-24E304DD58EF}"/>
    <cellStyle name="Normal 10 7 2" xfId="1148" xr:uid="{BF54FDE0-3E15-4684-BF75-FD7E19BDDA8F}"/>
    <cellStyle name="Normal 10 8" xfId="1149" xr:uid="{8620F7D5-BCEB-4934-83AD-0D8512DE70EF}"/>
    <cellStyle name="Normal 10 8 2" xfId="1150" xr:uid="{C6B80892-FC25-4299-B112-965CF1843D17}"/>
    <cellStyle name="Normal 10 9" xfId="1151" xr:uid="{1F0D8978-D9BB-4E38-A151-A34CF84751BA}"/>
    <cellStyle name="Normal 10 9 2" xfId="1152" xr:uid="{DECB612E-C516-46AD-952E-6736C92776F2}"/>
    <cellStyle name="Normal 11" xfId="1153" xr:uid="{F43AFA3D-8BF6-47DD-A002-C7D5AB360199}"/>
    <cellStyle name="Normal 11 10" xfId="1154" xr:uid="{106F7B4B-833A-4AD4-B6F7-EB5EE5C71871}"/>
    <cellStyle name="Normal 11 10 2" xfId="1155" xr:uid="{E036BEF6-BA20-485D-9D43-AA5048FB241F}"/>
    <cellStyle name="Normal 11 11" xfId="1156" xr:uid="{899E0466-81E9-47AD-BAE0-B478E52BB404}"/>
    <cellStyle name="Normal 11 11 2" xfId="1157" xr:uid="{3437F7F6-0541-4298-9450-7BDA76C61F90}"/>
    <cellStyle name="Normal 11 12" xfId="1158" xr:uid="{8A133DF0-F42B-4056-A6A5-5C03D5531186}"/>
    <cellStyle name="Normal 11 13" xfId="1159" xr:uid="{AA665284-196C-45F6-ADAC-0C28174EFA10}"/>
    <cellStyle name="Normal 11 14" xfId="2035" xr:uid="{87E2ADE3-BDE8-4E44-85BB-A0F51818C5E0}"/>
    <cellStyle name="Normal 11 2" xfId="1160" xr:uid="{2547FCF7-D943-4E2D-92DC-BBC8F8146812}"/>
    <cellStyle name="Normal 11 2 2" xfId="1161" xr:uid="{F8204DFE-7C2C-4474-810A-13B696DCC170}"/>
    <cellStyle name="Normal 11 3" xfId="1162" xr:uid="{227FE07C-52A3-4EA3-9AD0-D6611561850B}"/>
    <cellStyle name="Normal 11 3 2" xfId="1163" xr:uid="{FCD5BCC5-039C-4852-906D-EC3697ED557E}"/>
    <cellStyle name="Normal 11 4" xfId="1164" xr:uid="{51BB9238-3722-43DB-956C-CFFEA7A1D38A}"/>
    <cellStyle name="Normal 11 4 2" xfId="1165" xr:uid="{5F10D2A5-509D-4643-8976-6AA47F780167}"/>
    <cellStyle name="Normal 11 5" xfId="1166" xr:uid="{62391D0B-375C-4470-A3AB-569D01108B67}"/>
    <cellStyle name="Normal 11 5 2" xfId="1167" xr:uid="{E8857E71-10C2-47D7-B7BC-92C07162B3AE}"/>
    <cellStyle name="Normal 11 6" xfId="1168" xr:uid="{20DF7FEE-AE9D-48CE-832D-C4D6745D3C5C}"/>
    <cellStyle name="Normal 11 6 2" xfId="1169" xr:uid="{21CBC8EE-E63A-455C-A262-EFBDDAA6AAFE}"/>
    <cellStyle name="Normal 11 7" xfId="1170" xr:uid="{6EAEC3A0-602C-402E-8D45-15DF7F2BBA7E}"/>
    <cellStyle name="Normal 11 7 2" xfId="1171" xr:uid="{DE939D61-2A44-48E0-80F2-FC258B2624E2}"/>
    <cellStyle name="Normal 11 8" xfId="1172" xr:uid="{77443BC2-0DA2-4376-9652-6E808796DDB3}"/>
    <cellStyle name="Normal 11 8 2" xfId="1173" xr:uid="{EC1D91FE-E652-40B9-A7C9-03E05EF6546A}"/>
    <cellStyle name="Normal 11 9" xfId="1174" xr:uid="{D4AFDFAF-C59D-44EF-960F-8E7E421C9FDC}"/>
    <cellStyle name="Normal 11 9 2" xfId="1175" xr:uid="{A821ADFC-89DE-4049-8EE1-170A2D79D017}"/>
    <cellStyle name="Normal 11_30" xfId="1176" xr:uid="{00F8ACDD-9DF4-47E0-A81F-D43C99ACCBB7}"/>
    <cellStyle name="Normal 12" xfId="1177" xr:uid="{864A7105-8536-4B9D-B31F-27F091DA95D5}"/>
    <cellStyle name="Normal 12 10" xfId="1178" xr:uid="{C9516E14-BD74-4BFB-8B5D-BB35D39BE9B2}"/>
    <cellStyle name="Normal 12 10 2" xfId="1179" xr:uid="{6BB39AF0-4201-4F9D-A9D3-336DC0A16850}"/>
    <cellStyle name="Normal 12 11" xfId="1180" xr:uid="{461257F6-3189-4E00-A245-37E19394D3AD}"/>
    <cellStyle name="Normal 12 11 2" xfId="1181" xr:uid="{17C1176B-2BCC-4861-98E7-3D577B5A7475}"/>
    <cellStyle name="Normal 12 12" xfId="1182" xr:uid="{4AE8C385-EBEF-4C0E-9E29-3F71538960AB}"/>
    <cellStyle name="Normal 12 13" xfId="1183" xr:uid="{5AC03267-641D-4E7E-A74A-9467435AF195}"/>
    <cellStyle name="Normal 12 14" xfId="2036" xr:uid="{7A309C9B-BA68-4665-BA1F-9813ED996FE4}"/>
    <cellStyle name="Normal 12 2" xfId="1184" xr:uid="{619719C8-365B-407A-A7BC-ECA714C7F045}"/>
    <cellStyle name="Normal 12 2 2" xfId="1185" xr:uid="{621ACFE5-7755-408D-8122-976372B8B62E}"/>
    <cellStyle name="Normal 12 2 2 2" xfId="2038" xr:uid="{7B5D367D-8738-4738-A4CF-984B4C73D8D0}"/>
    <cellStyle name="Normal 12 2 3" xfId="2037" xr:uid="{FB22144B-0AAF-433A-92FB-AF5A68E408E9}"/>
    <cellStyle name="Normal 12 3" xfId="1186" xr:uid="{875BAC52-E2B2-4068-ABBD-E9EF066C728C}"/>
    <cellStyle name="Normal 12 3 2" xfId="1187" xr:uid="{3B948360-67FA-48E6-97D0-F8646CF38D28}"/>
    <cellStyle name="Normal 12 4" xfId="1188" xr:uid="{1344AF5C-6D6C-4A8F-B2BC-7E28A7371080}"/>
    <cellStyle name="Normal 12 4 2" xfId="1189" xr:uid="{A05137C8-3F5B-4504-B31C-5C92A11C787A}"/>
    <cellStyle name="Normal 12 5" xfId="1190" xr:uid="{AC777CA5-BD2F-4C71-BED4-FB5AADABEA69}"/>
    <cellStyle name="Normal 12 5 2" xfId="1191" xr:uid="{A22BA8B7-5E23-4643-8114-638DDD1B1CB0}"/>
    <cellStyle name="Normal 12 6" xfId="1192" xr:uid="{FBABE870-FB5C-41B4-BB3C-08F3311FFAEB}"/>
    <cellStyle name="Normal 12 6 2" xfId="1193" xr:uid="{286B4590-E1AC-4310-ACF1-207463C290EF}"/>
    <cellStyle name="Normal 12 7" xfId="1194" xr:uid="{DC949CEF-4E71-46B8-A98C-6DDCEFE3A88A}"/>
    <cellStyle name="Normal 12 7 2" xfId="1195" xr:uid="{EDCEA0C3-FEDC-4691-91C4-9059EE685E3C}"/>
    <cellStyle name="Normal 12 8" xfId="1196" xr:uid="{D24EC263-9028-4DD8-8F20-D85181D9FCB7}"/>
    <cellStyle name="Normal 12 8 2" xfId="1197" xr:uid="{67D1DB41-ADCA-4D3C-9266-9BF808FBBA6F}"/>
    <cellStyle name="Normal 12 9" xfId="1198" xr:uid="{F453F007-6E16-4604-96F3-80D86E99A314}"/>
    <cellStyle name="Normal 12 9 2" xfId="1199" xr:uid="{DDD5E924-620C-462B-93B1-461A94B18563}"/>
    <cellStyle name="Normal 12_30" xfId="1200" xr:uid="{8CD4D114-8CF9-449E-BAD2-77CF91271504}"/>
    <cellStyle name="Normal 13" xfId="1201" xr:uid="{6DB7E101-C6F9-4F50-BD31-BED99FE4472D}"/>
    <cellStyle name="Normal 13 10" xfId="1202" xr:uid="{22629440-9FEB-4903-BFAC-CB927AA19DE1}"/>
    <cellStyle name="Normal 13 10 2" xfId="1203" xr:uid="{61C78479-9637-4173-9FCD-CF93873EC4FA}"/>
    <cellStyle name="Normal 13 11" xfId="1204" xr:uid="{B1AEBF14-48C1-40B4-8222-1CE901EA97C8}"/>
    <cellStyle name="Normal 13 11 2" xfId="1205" xr:uid="{56ECB2BC-92CC-4958-A844-DB551D6E6767}"/>
    <cellStyle name="Normal 13 12" xfId="1206" xr:uid="{49519AFD-A03D-4F76-9FEC-32122D0CD9C7}"/>
    <cellStyle name="Normal 13 13" xfId="1207" xr:uid="{A54A7297-FA93-4A1B-AFF7-494E40EACBE6}"/>
    <cellStyle name="Normal 13 14" xfId="2039" xr:uid="{60F9D092-EEC6-484F-B89B-4C05DFA5D9B8}"/>
    <cellStyle name="Normal 13 2" xfId="1208" xr:uid="{1E147B9E-3363-4E1B-8741-16D8DB3FA1C0}"/>
    <cellStyle name="Normal 13 2 2" xfId="1209" xr:uid="{3D7479A0-4FC8-4A5C-986D-C8A60BE388FC}"/>
    <cellStyle name="Normal 13 2 3" xfId="2040" xr:uid="{D46AAC5E-BD1D-4B17-B8BD-8F1F0BBA26D2}"/>
    <cellStyle name="Normal 13 3" xfId="1210" xr:uid="{835962B8-2C8F-4B20-B27A-8F02A17EBD30}"/>
    <cellStyle name="Normal 13 3 2" xfId="1211" xr:uid="{133765D1-F5F0-48BF-884F-DB9DCBE8F500}"/>
    <cellStyle name="Normal 13 4" xfId="1212" xr:uid="{90FD4D52-E134-4BD0-97A1-27527F00EBAD}"/>
    <cellStyle name="Normal 13 4 2" xfId="1213" xr:uid="{8A373720-2754-44FF-A1E4-10C5683FF0B3}"/>
    <cellStyle name="Normal 13 5" xfId="1214" xr:uid="{9188A648-E1F4-4F78-82C9-75124C71F53C}"/>
    <cellStyle name="Normal 13 5 2" xfId="1215" xr:uid="{9E46F28A-44E0-4FA6-97A8-F2B5E9EF8816}"/>
    <cellStyle name="Normal 13 6" xfId="1216" xr:uid="{2532C17E-BB50-4F6D-A636-DA4F766FE365}"/>
    <cellStyle name="Normal 13 6 2" xfId="1217" xr:uid="{D15EE6C4-6F37-425C-BAC2-087D7BC6F079}"/>
    <cellStyle name="Normal 13 7" xfId="1218" xr:uid="{625F8D0F-842B-4D0F-89DC-6D82508B68EA}"/>
    <cellStyle name="Normal 13 7 2" xfId="1219" xr:uid="{8CBFE95B-F339-43CA-9A85-6C8ADDA69BCE}"/>
    <cellStyle name="Normal 13 8" xfId="1220" xr:uid="{398A17F3-AF5C-442F-AC22-04C9C11327D4}"/>
    <cellStyle name="Normal 13 8 2" xfId="1221" xr:uid="{31E7AA7F-4489-4C31-8829-C71D6E9B89D1}"/>
    <cellStyle name="Normal 13 9" xfId="1222" xr:uid="{75680493-9030-4EC3-B745-93529252D96A}"/>
    <cellStyle name="Normal 13 9 2" xfId="1223" xr:uid="{9EAE50C4-6D41-4A85-B205-A96A77854F5C}"/>
    <cellStyle name="Normal 13_30" xfId="1224" xr:uid="{032AE428-AEDF-41B5-928A-3F7BF9E5EA3F}"/>
    <cellStyle name="Normal 14" xfId="1225" xr:uid="{50C17480-1C1A-4024-BA50-2A0668525F12}"/>
    <cellStyle name="Normal 14 2" xfId="1226" xr:uid="{FB93CAC1-9D80-4E9A-90FE-337D874C70AA}"/>
    <cellStyle name="Normal 14 2 2" xfId="1227" xr:uid="{3553DC3C-9F2D-445D-9DBA-0B97A80C9CC2}"/>
    <cellStyle name="Normal 14 2 3" xfId="2041" xr:uid="{0FE7172A-14EB-432D-A471-0C8B9DC6509E}"/>
    <cellStyle name="Normal 14 3" xfId="1228" xr:uid="{03DE0038-141A-4E3B-AAFC-906410B5CF3A}"/>
    <cellStyle name="Normal 14 3 2" xfId="2042" xr:uid="{1D058552-C010-48E1-AB0C-058030FE7BD5}"/>
    <cellStyle name="Normal 14 3 3" xfId="2043" xr:uid="{BCF395A8-4DB0-4A86-ADEC-78930DBF4098}"/>
    <cellStyle name="Normal 14 4" xfId="1229" xr:uid="{8E090392-CDD3-4491-A4E8-C017F40202E8}"/>
    <cellStyle name="Normal 14 5" xfId="2044" xr:uid="{2B268A05-548A-4A0F-8CA1-D1E2593C03AD}"/>
    <cellStyle name="Normal 14_30" xfId="1230" xr:uid="{E750CDA8-CDAB-4C23-B92B-8DCFBD6058E4}"/>
    <cellStyle name="Normal 15" xfId="1231" xr:uid="{0FC02F6D-382F-4A22-85B0-6D37EC0352F5}"/>
    <cellStyle name="Normal 15 2" xfId="1232" xr:uid="{E215EEA0-7F25-4105-A685-2900706FC792}"/>
    <cellStyle name="Normal 15 2 2" xfId="2045" xr:uid="{FE21FE0B-6EDB-40A3-82C3-C910786241AF}"/>
    <cellStyle name="Normal 15 3" xfId="1233" xr:uid="{C923A852-BA33-4E7A-9EBE-C555348E1B3B}"/>
    <cellStyle name="Normal 15 4" xfId="1234" xr:uid="{E6907101-0964-4144-8570-24BCB3308D6D}"/>
    <cellStyle name="Normal 16" xfId="1235" xr:uid="{D093D5FE-6A68-4FE8-ADB7-42EFEFF853A3}"/>
    <cellStyle name="Normal 16 2" xfId="1236" xr:uid="{E3E6AF59-CB93-420C-8129-C78871C72D76}"/>
    <cellStyle name="Normal 16 3" xfId="1237" xr:uid="{17ED00E9-5BBC-4FD3-A8D2-1AE7A72257A8}"/>
    <cellStyle name="Normal 16 4" xfId="1238" xr:uid="{B24FD9A9-C0EC-4942-9D8D-35C486FFC6C2}"/>
    <cellStyle name="Normal 16 5" xfId="2046" xr:uid="{55A55ECE-6D00-42A8-B73C-59BBDDBE3A31}"/>
    <cellStyle name="Normal 17" xfId="1239" xr:uid="{616EADE2-CAE6-4F84-AACD-C6328EE1C433}"/>
    <cellStyle name="Normal 17 2" xfId="1240" xr:uid="{0F7561E6-FFB3-48BC-8D82-7DAB19CB73F9}"/>
    <cellStyle name="Normal 17 3" xfId="1241" xr:uid="{04D92C5F-BBED-4B3E-975A-29BCA31F5AC7}"/>
    <cellStyle name="Normal 17 4" xfId="1242" xr:uid="{BB019814-E43F-46C3-8B11-A01A9C5B101D}"/>
    <cellStyle name="Normal 17 5" xfId="2047" xr:uid="{8E6E0D6C-674E-48C0-8640-47AA090F41B1}"/>
    <cellStyle name="Normal 18" xfId="1243" xr:uid="{D76452E0-184A-4797-81A4-089928BDB03E}"/>
    <cellStyle name="Normal 18 2" xfId="1244" xr:uid="{C771DB0A-386E-457A-9FBC-7C658C567EFA}"/>
    <cellStyle name="Normal 18 2 2" xfId="2050" xr:uid="{C35FE42B-31CF-4ADF-807A-64FBBC5F420A}"/>
    <cellStyle name="Normal 18 2 3" xfId="2051" xr:uid="{9E695626-C513-4B16-99EB-6258399848BD}"/>
    <cellStyle name="Normal 18 2 4" xfId="2049" xr:uid="{03962F3E-AC9E-405E-91EE-214AF0C9AC2C}"/>
    <cellStyle name="Normal 18 3" xfId="1245" xr:uid="{687C823C-57CE-40D7-ABFD-4DAA0AB6CC0B}"/>
    <cellStyle name="Normal 18 3 2" xfId="2052" xr:uid="{EE2262DD-806B-442C-B975-84944E2A411E}"/>
    <cellStyle name="Normal 18 4" xfId="1246" xr:uid="{6B40E22E-AE87-4B47-A953-3CCF8DB005E9}"/>
    <cellStyle name="Normal 18 4 2" xfId="2053" xr:uid="{44BB34FB-C080-409A-8C80-89405188B29D}"/>
    <cellStyle name="Normal 18 5" xfId="2054" xr:uid="{5D63659C-4952-4E66-9C8E-7D8DF25A1C44}"/>
    <cellStyle name="Normal 18 6" xfId="2048" xr:uid="{F47875B4-EC02-4DE2-97E9-AA44BB29D5B1}"/>
    <cellStyle name="Normal 19" xfId="1247" xr:uid="{0D1B0CC9-2322-406C-8D52-22FB595DB352}"/>
    <cellStyle name="Normal 19 2" xfId="1248" xr:uid="{52D5A853-A597-4A56-8365-F274D9699C88}"/>
    <cellStyle name="Normal 19 3" xfId="1249" xr:uid="{041758B7-7793-46D8-864A-C7BA96C97720}"/>
    <cellStyle name="Normal 19 4" xfId="1250" xr:uid="{4A1B38F0-A1EC-4778-BDF8-253F4C8C4E45}"/>
    <cellStyle name="Normal 2" xfId="2" xr:uid="{00000000-0005-0000-0000-000007000000}"/>
    <cellStyle name="Normal 2 10" xfId="1251" xr:uid="{C94787C0-8F0F-4738-9F84-B241AF6F22FF}"/>
    <cellStyle name="Normal 2 10 2" xfId="1252" xr:uid="{A054FE06-3E70-4A2B-A055-EEFE47382079}"/>
    <cellStyle name="Normal 2 11" xfId="1253" xr:uid="{2BE6FA91-2174-4A35-90CC-3E5AE55B82EA}"/>
    <cellStyle name="Normal 2 11 2" xfId="1254" xr:uid="{D7B3C9BE-2A9A-4F19-A7FF-145BCBEFBAE5}"/>
    <cellStyle name="Normal 2 12" xfId="1255" xr:uid="{D27354C8-CEB0-4FA9-833D-9F4054572462}"/>
    <cellStyle name="Normal 2 13" xfId="1256" xr:uid="{7F661831-E90B-4D1C-9552-B2002677D711}"/>
    <cellStyle name="Normal 2 14" xfId="1257" xr:uid="{44B17C51-DE51-4EB0-9024-537021137607}"/>
    <cellStyle name="Normal 2 17" xfId="2055" xr:uid="{722B70FA-F3A2-4CE1-96DF-4DFBD422AA03}"/>
    <cellStyle name="Normal 2 2" xfId="10" xr:uid="{00000000-0005-0000-0000-000008000000}"/>
    <cellStyle name="Normal 2 2 2" xfId="8" xr:uid="{00000000-0005-0000-0000-000009000000}"/>
    <cellStyle name="Normal 2 2 2 2" xfId="2057" xr:uid="{94CB35E2-0106-4D90-980A-A06B3ACA5D94}"/>
    <cellStyle name="Normal 2 2 2 2 2" xfId="3204" xr:uid="{CF060018-EE1E-4709-B725-125574AC0C1E}"/>
    <cellStyle name="Normal 2 2 3" xfId="45" xr:uid="{F6145B3E-0B4D-4FE4-AA1D-AA0516879013}"/>
    <cellStyle name="Normal 2 2 3 2" xfId="3205" xr:uid="{652CF3E7-0C81-44B7-A3CC-6F5E0AF7D25B}"/>
    <cellStyle name="Normal 2 2 3 3" xfId="3206" xr:uid="{D43979F7-1664-42EC-887A-A1388E3A3CE2}"/>
    <cellStyle name="Normal 2 2 4" xfId="2056" xr:uid="{28713EAA-8523-4390-B5A1-FAA2E2D24EF1}"/>
    <cellStyle name="Normal 2 2 4 2" xfId="3317" xr:uid="{053633C3-D768-4EAA-BB6C-132F66CE0B09}"/>
    <cellStyle name="Normal 2 2 5" xfId="2890" xr:uid="{9FA9C5E9-4D6A-4A77-93F5-18D25FDDB8B6}"/>
    <cellStyle name="Normal 2 2_5" xfId="3207" xr:uid="{1FFD19CD-5C79-4FD4-A11A-BE6D37E52DFF}"/>
    <cellStyle name="Normal 2 3" xfId="1258" xr:uid="{8B595DEB-813C-4680-906D-8B9D341F625F}"/>
    <cellStyle name="Normal 2 3 2" xfId="1259" xr:uid="{FD195A55-5DBA-4A91-921B-3189691AE651}"/>
    <cellStyle name="Normal 2 3 2 2" xfId="2058" xr:uid="{52E0849D-BA18-4FF0-9130-9E08524C3F46}"/>
    <cellStyle name="Normal 2 3 2 3" xfId="2059" xr:uid="{C8CCA9D7-9118-40D2-BCCF-2D6C2E904BDA}"/>
    <cellStyle name="Normal 2 4" xfId="1260" xr:uid="{6BCF6E3D-3A0D-4DC1-82DE-FCCF20CBF77F}"/>
    <cellStyle name="Normal 2 4 2" xfId="1261" xr:uid="{718DDDF2-2E2B-4AB5-ADE9-C4D8903FADED}"/>
    <cellStyle name="Normal 2 4 2 2" xfId="2062" xr:uid="{2B6519A4-B24A-4203-8E7E-A19A9F45FEEC}"/>
    <cellStyle name="Normal 2 4 2 3" xfId="2061" xr:uid="{AF8EEEE3-2397-42A6-A0B9-52F89207927E}"/>
    <cellStyle name="Normal 2 4 3" xfId="2063" xr:uid="{78C404D2-9080-4497-A6E9-95A67B9BC7DD}"/>
    <cellStyle name="Normal 2 4 4" xfId="2064" xr:uid="{BDD94828-FBEC-4BB4-8106-1A9A43ED95F0}"/>
    <cellStyle name="Normal 2 4 5" xfId="2065" xr:uid="{83071930-5011-496C-A094-A7957AA600E3}"/>
    <cellStyle name="Normal 2 4 6" xfId="2060" xr:uid="{D2C4FDA5-2D21-4C93-A2A8-36043EC0F963}"/>
    <cellStyle name="Normal 2 5" xfId="1262" xr:uid="{DCDC96C3-830B-46BF-9A8C-1BD0362DE77E}"/>
    <cellStyle name="Normal 2 5 2" xfId="1263" xr:uid="{00DD108C-6289-4CEC-815F-1E70AF8D92D0}"/>
    <cellStyle name="Normal 2 5 2 2" xfId="2068" xr:uid="{53FFCB80-302D-46CA-8CD4-60A8ACF6D11A}"/>
    <cellStyle name="Normal 2 5 2 2 2" xfId="2069" xr:uid="{DF204FCD-685B-4A97-BF26-D33EB2C3177A}"/>
    <cellStyle name="Normal 2 5 2 3" xfId="2070" xr:uid="{A51D8F05-EC66-4872-B16B-AA5525E6E86B}"/>
    <cellStyle name="Normal 2 5 2 4" xfId="2071" xr:uid="{85FB8F62-76FC-4E96-88B2-164A501415E7}"/>
    <cellStyle name="Normal 2 5 2 5" xfId="2072" xr:uid="{9D1BF9F7-2940-4593-B805-57D77C4E912D}"/>
    <cellStyle name="Normal 2 5 2 6" xfId="2067" xr:uid="{C9D789DC-8FF7-40C7-87C3-901AC5A8D496}"/>
    <cellStyle name="Normal 2 5 3" xfId="2073" xr:uid="{0837A177-8A9F-4CD8-A39F-23140A2C258A}"/>
    <cellStyle name="Normal 2 5 4" xfId="2066" xr:uid="{DF309AB2-AAC0-4F9A-B602-8514822D25BF}"/>
    <cellStyle name="Normal 2 6" xfId="1264" xr:uid="{EBE18E3B-C35D-4669-95F3-44E166F94716}"/>
    <cellStyle name="Normal 2 6 2" xfId="1265" xr:uid="{263BAF27-6CC9-4A98-BBC2-6B38429A6D13}"/>
    <cellStyle name="Normal 2 6 2 2" xfId="2074" xr:uid="{2C597828-6ED3-49C3-916D-3975D7F3DA1F}"/>
    <cellStyle name="Normal 2 6 2 3" xfId="2075" xr:uid="{5E940CC8-323F-44AB-A7C7-B73EFF8331F9}"/>
    <cellStyle name="Normal 2 6 3" xfId="1266" xr:uid="{6974E43B-B482-4999-9579-09535688BB03}"/>
    <cellStyle name="Normal 2 6 4" xfId="1267" xr:uid="{E0CC32DD-E3CD-4745-98C6-B748BE89E3EF}"/>
    <cellStyle name="Normal 2 6 5" xfId="1268" xr:uid="{C87CAEE8-358B-40A1-B479-7F7CB5627F16}"/>
    <cellStyle name="Normal 2 7" xfId="1269" xr:uid="{AF720933-4E81-4C29-A069-E532EB30A4B5}"/>
    <cellStyle name="Normal 2 7 2" xfId="1270" xr:uid="{69E50FED-383E-489F-B508-02FF170046DD}"/>
    <cellStyle name="Normal 2 7 3" xfId="2076" xr:uid="{10DA2231-EAC5-4523-BC13-E308067ABC33}"/>
    <cellStyle name="Normal 2 8" xfId="1271" xr:uid="{EC0F5386-E1DF-404A-8772-A9160135C3A4}"/>
    <cellStyle name="Normal 2 8 2" xfId="1272" xr:uid="{767202AA-381F-43B9-A461-94CCD614D1E9}"/>
    <cellStyle name="Normal 2 9" xfId="1273" xr:uid="{8E14C0C7-8963-45B6-BF3F-FDD843EBB3C6}"/>
    <cellStyle name="Normal 2 9 2" xfId="1274" xr:uid="{F1079552-3076-4EA7-9BCD-14011DBCB1F4}"/>
    <cellStyle name="Normal 2_~0149226" xfId="3208" xr:uid="{0502A145-9953-49CB-BD8C-EC497733BF99}"/>
    <cellStyle name="Normal 20" xfId="1275" xr:uid="{F489F132-5D0E-4A0B-8CBB-3BB8AC5F68C0}"/>
    <cellStyle name="Normal 20 2" xfId="1276" xr:uid="{50F97D03-3F80-4343-820D-31BE6CD58438}"/>
    <cellStyle name="Normal 20 3" xfId="1277" xr:uid="{A50FA7B6-B533-4951-A355-FA2F0936F24F}"/>
    <cellStyle name="Normal 20 4" xfId="1278" xr:uid="{BD805C6A-CECF-4FE8-AA6A-3E4EFAA43567}"/>
    <cellStyle name="Normal 21" xfId="1279" xr:uid="{1A2CA6E7-C57C-47B2-95CF-7A7E6A871385}"/>
    <cellStyle name="Normal 22" xfId="1280" xr:uid="{DA1D6775-2AA0-48E6-9F63-CB26E1391545}"/>
    <cellStyle name="Normal 22 2" xfId="1281" xr:uid="{8FF7260B-8BA5-4F20-AA55-78CA21E5BE24}"/>
    <cellStyle name="Normal 23" xfId="1282" xr:uid="{657D7816-6CCC-4571-B03D-E0030F7B087C}"/>
    <cellStyle name="Normal 23 2" xfId="1283" xr:uid="{865DA0E5-8B2D-4FFB-8B5E-2ABCD461171B}"/>
    <cellStyle name="Normal 24" xfId="1284" xr:uid="{678ED8FB-1FD2-43B1-B762-D140072C5D03}"/>
    <cellStyle name="Normal 24 2" xfId="1285" xr:uid="{24A110BB-4B88-4122-B50E-A157638D62F2}"/>
    <cellStyle name="Normal 25" xfId="1286" xr:uid="{24754D6C-7D5F-4D76-B899-A15EB891982C}"/>
    <cellStyle name="Normal 26" xfId="1287" xr:uid="{8EBA2F49-E884-411E-903A-A63B9328DAB7}"/>
    <cellStyle name="Normal 27" xfId="1288" xr:uid="{C1B08CCD-36C9-4D7B-872B-00A6EBDF4FBF}"/>
    <cellStyle name="Normal 27 2" xfId="1289" xr:uid="{BBC94A31-8517-4302-8533-852A703530B3}"/>
    <cellStyle name="Normal 28" xfId="1290" xr:uid="{B65B00DA-F836-44BB-B959-E6783B80E408}"/>
    <cellStyle name="Normal 29" xfId="1291" xr:uid="{D966CA59-53C6-4F84-8609-3376F519C364}"/>
    <cellStyle name="Normal 3" xfId="1292" xr:uid="{5627FC5C-B474-4AB0-BCCE-BC836CAAB0C8}"/>
    <cellStyle name="Normal 3 2" xfId="1293" xr:uid="{B7A9141C-8ED3-46ED-9C37-5D7B9F3318B0}"/>
    <cellStyle name="Normal 3 2 2" xfId="1294" xr:uid="{2BFA6AB4-3A27-42C3-B295-E6D2F5A6353B}"/>
    <cellStyle name="Normal 3 2 2 2" xfId="2080" xr:uid="{2C998C34-0565-432F-8F47-E66192A691E0}"/>
    <cellStyle name="Normal 3 2 2 2 2" xfId="2081" xr:uid="{97079D5C-86A8-421E-A157-F0C6976C6A43}"/>
    <cellStyle name="Normal 3 2 2 2 2 2" xfId="2082" xr:uid="{A5FF5FBC-A31B-4A4F-B238-03D954A38EF1}"/>
    <cellStyle name="Normal 3 2 2 2 2 2 2" xfId="2083" xr:uid="{4213E330-9253-4189-901F-EA1B0283BD26}"/>
    <cellStyle name="Normal 3 2 2 2 2 2 2 2" xfId="2084" xr:uid="{B2F9D555-9027-4889-91F9-435AD7D93933}"/>
    <cellStyle name="Normal 3 2 2 2 2 2 2 2 2" xfId="2085" xr:uid="{D70AFC64-05B9-4648-88F9-EF40494274DC}"/>
    <cellStyle name="Normal 3 2 2 2 2 2 2 3" xfId="2086" xr:uid="{7F3E9F5D-FB0B-4686-8B9E-5E9F91955CD9}"/>
    <cellStyle name="Normal 3 2 2 2 2 2 3" xfId="2087" xr:uid="{059CEB05-39BA-4E6F-B3D1-3A9D01D42AD1}"/>
    <cellStyle name="Normal 3 2 2 2 2 3" xfId="2088" xr:uid="{23613148-16CD-4751-B791-D64488645257}"/>
    <cellStyle name="Normal 3 2 2 2 3" xfId="2089" xr:uid="{7E914922-82AD-4756-9AD9-B54F8D64C05F}"/>
    <cellStyle name="Normal 3 2 2 3" xfId="2090" xr:uid="{A6C87FD1-1B84-4D00-A388-0E0CBBF5F5BB}"/>
    <cellStyle name="Normal 3 2 2 3 2" xfId="2091" xr:uid="{07E07A37-FF08-4F5D-8995-861CF1A831FC}"/>
    <cellStyle name="Normal 3 2 2 4" xfId="2092" xr:uid="{06C35A93-E3E5-44F6-9D18-D11118914875}"/>
    <cellStyle name="Normal 3 2 2 5" xfId="2079" xr:uid="{72D40C64-80B9-4019-A664-4DFE3F567C69}"/>
    <cellStyle name="Normal 3 2 3" xfId="2093" xr:uid="{F3E37887-8EED-4263-B94E-BC523C3BBE8F}"/>
    <cellStyle name="Normal 3 2 3 2" xfId="2094" xr:uid="{9575D616-0AF5-4694-A89B-051B006D907A}"/>
    <cellStyle name="Normal 3 2 3 2 2" xfId="2095" xr:uid="{79A0C4FB-726B-47A3-BDE2-EC63DC323E00}"/>
    <cellStyle name="Normal 3 2 3 2 3" xfId="2096" xr:uid="{814354A0-5FE1-4CEA-9FC6-C4B2333BDAE0}"/>
    <cellStyle name="Normal 3 2 3 2 3 2" xfId="2097" xr:uid="{D87F64D1-6555-4275-8C98-97395AA448E8}"/>
    <cellStyle name="Normal 3 2 3 3" xfId="2098" xr:uid="{53A0DDBB-0494-473E-857C-EC22C363C734}"/>
    <cellStyle name="Normal 3 2 3 4" xfId="2099" xr:uid="{5860A41E-D0C3-46DE-9908-855F466A6086}"/>
    <cellStyle name="Normal 3 2 3 5" xfId="2100" xr:uid="{172AEB16-7A64-404E-905C-9E922EF4FC3F}"/>
    <cellStyle name="Normal 3 2 4" xfId="2101" xr:uid="{C8DFF597-6033-470F-BBEE-95096C961CDB}"/>
    <cellStyle name="Normal 3 2 5" xfId="2078" xr:uid="{205A55B4-486D-488E-B96A-2913F4A337E8}"/>
    <cellStyle name="Normal 3 3" xfId="1295" xr:uid="{1970CF74-B163-4D33-A758-9DF6BB98B53A}"/>
    <cellStyle name="Normal 3 3 2" xfId="2103" xr:uid="{7490B3F3-B810-4957-AAA2-6FA2A6150381}"/>
    <cellStyle name="Normal 3 3 2 2" xfId="2104" xr:uid="{734D5F4C-867D-44E2-BC8B-2D3D1A635018}"/>
    <cellStyle name="Normal 3 3 2 3" xfId="2105" xr:uid="{6633FE6B-1065-446F-8138-4F2B4DA50F22}"/>
    <cellStyle name="Normal 3 3 3" xfId="2106" xr:uid="{69D35BE8-F015-483B-8878-FD21F5DDD661}"/>
    <cellStyle name="Normal 3 3 4" xfId="2107" xr:uid="{E5A6E842-D060-47C4-A9A4-8AD2E98EDD8C}"/>
    <cellStyle name="Normal 3 3 5" xfId="2108" xr:uid="{ECAF4938-0603-450E-9968-8F0AD9550994}"/>
    <cellStyle name="Normal 3 3 6" xfId="2102" xr:uid="{216ED41E-DDCC-412D-B5F8-42B4D84AC440}"/>
    <cellStyle name="Normal 3 3 7" xfId="3209" xr:uid="{31A0BC11-0F84-48E0-8361-59497001CDCF}"/>
    <cellStyle name="Normal 3 4" xfId="1296" xr:uid="{770295C1-3CE5-425C-ADF6-A9FA4C91BF99}"/>
    <cellStyle name="Normal 3 4 2" xfId="2110" xr:uid="{2CC0772D-0805-4872-BDE3-F669A4434EA6}"/>
    <cellStyle name="Normal 3 4 2 2" xfId="2111" xr:uid="{EF4C113C-A201-41D7-AAD2-6988286A4EF2}"/>
    <cellStyle name="Normal 3 4 3" xfId="2112" xr:uid="{9F49D3B4-2527-4C1A-837A-E6289139A4A1}"/>
    <cellStyle name="Normal 3 4 3 2" xfId="2113" xr:uid="{3A34B434-07E3-4960-A4EE-76288BEC45EF}"/>
    <cellStyle name="Normal 3 4 3 2 2" xfId="2114" xr:uid="{E8515557-6B9D-4BFD-B423-98CECE10A178}"/>
    <cellStyle name="Normal 3 4 3 2 2 2" xfId="2115" xr:uid="{2DC3195C-E36D-4009-9BEC-EE1AD80AEBF3}"/>
    <cellStyle name="Normal 3 4 3 2 2 2 2" xfId="2116" xr:uid="{1D7C83A2-23E9-4BEA-B287-D40F22F3049D}"/>
    <cellStyle name="Normal 3 4 3 3" xfId="2117" xr:uid="{148C97EC-80C1-40BB-BC2A-16981089B8FA}"/>
    <cellStyle name="Normal 3 4 4" xfId="2118" xr:uid="{357BA6AC-A895-4841-A720-62BA58773D58}"/>
    <cellStyle name="Normal 3 4 5" xfId="2109" xr:uid="{DCF92B47-9AC1-47C7-8551-158E42CD8225}"/>
    <cellStyle name="Normal 3 4 6" xfId="3210" xr:uid="{3A7198EC-B731-48E7-9E97-34957BF38738}"/>
    <cellStyle name="Normal 3 5" xfId="2119" xr:uid="{C0FDFE77-9DCF-402F-BF45-9280C8C8AA5B}"/>
    <cellStyle name="Normal 3 5 2" xfId="3319" xr:uid="{3B742B2E-2792-4776-A108-3D7EE689F504}"/>
    <cellStyle name="Normal 3 6" xfId="2120" xr:uid="{AACC86C9-9E01-458E-8981-0B9696C8338D}"/>
    <cellStyle name="Normal 3 6 2" xfId="2121" xr:uid="{4582D4C0-E1DD-468F-ADC4-809AEE08621B}"/>
    <cellStyle name="Normal 3 7" xfId="2122" xr:uid="{2EB3E294-A31E-4975-918F-0E52125EF788}"/>
    <cellStyle name="Normal 3 8" xfId="2077" xr:uid="{705FE5FE-CE3F-401B-ABC7-7535D2A8CF4B}"/>
    <cellStyle name="Normal 3 9" xfId="3211" xr:uid="{495E1F2D-7374-49C7-8E5A-C6049A92B8A6}"/>
    <cellStyle name="Normal 3_~1520012" xfId="3212" xr:uid="{D0801BA7-4305-4EBC-862C-48A9B57A3590}"/>
    <cellStyle name="Normal 30" xfId="1297" xr:uid="{77845C8E-D371-429B-A9DE-DB494945CE6A}"/>
    <cellStyle name="Normal 31" xfId="1298" xr:uid="{D057D51B-DFE2-43A0-B6DE-96D1E500F8B1}"/>
    <cellStyle name="Normal 32" xfId="1299" xr:uid="{3FD06E80-DF84-4794-A3E5-D9F27B625914}"/>
    <cellStyle name="Normal 33" xfId="1300" xr:uid="{F09A86AC-2048-4755-9B32-DB4894B784A9}"/>
    <cellStyle name="Normal 33 2" xfId="1301" xr:uid="{9F604D34-7ED0-4B61-B5AD-04071F2E0226}"/>
    <cellStyle name="Normal 34" xfId="1302" xr:uid="{AD2E79F8-3D45-4F09-85E4-C2A76035DCD3}"/>
    <cellStyle name="Normal 34 2" xfId="1303" xr:uid="{17F1365C-183F-419B-966A-3D41BAB04BE6}"/>
    <cellStyle name="Normal 35" xfId="1304" xr:uid="{A4300700-79E6-414F-9193-B4449D1728B6}"/>
    <cellStyle name="Normal 36" xfId="1305" xr:uid="{176BB207-89B6-4262-8FB7-F3C2818FBAFC}"/>
    <cellStyle name="Normal 37" xfId="1306" xr:uid="{C71B6D74-D75F-4827-9321-B8F9B597BDF0}"/>
    <cellStyle name="Normal 37 2" xfId="1307" xr:uid="{40B6DBF1-B649-4DF0-8152-810EAC3DD20F}"/>
    <cellStyle name="Normal 38" xfId="1308" xr:uid="{2FB2134E-F6CF-4EF2-B641-C650C96AA0B6}"/>
    <cellStyle name="Normal 38 2" xfId="1309" xr:uid="{7079DA20-2C66-4BC6-87EC-8163816A8604}"/>
    <cellStyle name="Normal 39" xfId="1310" xr:uid="{CF3D1128-54EC-426B-9EDC-ED1A583EA617}"/>
    <cellStyle name="Normal 39 2" xfId="1311" xr:uid="{7403F8BA-CDF6-4AF4-AF0B-86946CA88057}"/>
    <cellStyle name="Normal 4" xfId="43" xr:uid="{6456B526-745F-4379-A6C4-05A9133B9137}"/>
    <cellStyle name="Normal 4 10" xfId="1312" xr:uid="{4B360E37-44A5-4B43-BA57-45EAAEAB3182}"/>
    <cellStyle name="Normal 4 10 2" xfId="1313" xr:uid="{43D14047-36F2-485E-A3FE-B4B8F220F817}"/>
    <cellStyle name="Normal 4 11" xfId="1314" xr:uid="{5B1782E5-A2A4-4E99-8F08-0C6551505B0F}"/>
    <cellStyle name="Normal 4 11 2" xfId="1315" xr:uid="{B63BFFDC-AB1B-411B-B561-32DA02CB3C73}"/>
    <cellStyle name="Normal 4 12" xfId="1316" xr:uid="{5A849BEB-C10A-4088-98A7-2CD59F670477}"/>
    <cellStyle name="Normal 4 13" xfId="1317" xr:uid="{2433BE58-4576-40A8-8E1C-407DA4A2A27F}"/>
    <cellStyle name="Normal 4 14" xfId="1318" xr:uid="{05541CB4-9E34-4C1D-A2EB-5D5647108381}"/>
    <cellStyle name="Normal 4 15" xfId="2123" xr:uid="{C7FA1C55-EE71-4548-B33D-FAC1F60C1E4F}"/>
    <cellStyle name="Normal 4 16" xfId="3213" xr:uid="{70E6B65E-7C43-486D-A48A-1EF2E995CDC7}"/>
    <cellStyle name="Normal 4 2" xfId="1319" xr:uid="{DF3077A6-586A-40B9-B9E2-B48441A40652}"/>
    <cellStyle name="Normal 4 2 2" xfId="1320" xr:uid="{DA1E07CE-B9CB-4B5C-80BC-25CF64517DF3}"/>
    <cellStyle name="Normal 4 2 2 2" xfId="2126" xr:uid="{75FA7E68-1A87-48C5-BF59-1EC7510DF84C}"/>
    <cellStyle name="Normal 4 2 2 2 2" xfId="2127" xr:uid="{C2B87355-23DF-4782-B681-61ED1EAE0C9D}"/>
    <cellStyle name="Normal 4 2 2 2 2 2" xfId="2128" xr:uid="{1E151999-6A1F-4991-8EEA-6B007496F4F0}"/>
    <cellStyle name="Normal 4 2 2 2 2 2 2" xfId="2129" xr:uid="{1A94AA63-0110-4366-80D1-E1F6C9B022B3}"/>
    <cellStyle name="Normal 4 2 2 2 2 3" xfId="2130" xr:uid="{227156DE-E485-4B47-AD53-E1A9129092E8}"/>
    <cellStyle name="Normal 4 2 2 2 3" xfId="2131" xr:uid="{056C7550-6F9F-4977-AC83-F3553E4159A6}"/>
    <cellStyle name="Normal 4 2 2 3" xfId="2132" xr:uid="{F09B0E73-2462-472C-BA20-AE5BF08E5569}"/>
    <cellStyle name="Normal 4 2 2 3 2" xfId="2133" xr:uid="{F5E8104E-2477-4043-B6B4-99AE1C3AB5F0}"/>
    <cellStyle name="Normal 4 2 2 3 2 2" xfId="2134" xr:uid="{C7A8C40F-270A-4FC0-A093-0DEB8FF9E100}"/>
    <cellStyle name="Normal 4 2 2 3 2 2 2" xfId="2135" xr:uid="{CA093D0A-D171-4F3E-9DB0-3647390E844D}"/>
    <cellStyle name="Normal 4 2 2 3 2 2 2 2" xfId="2136" xr:uid="{BD7E3FF0-8C07-4FF3-83D5-C8071C43B8D0}"/>
    <cellStyle name="Normal 4 2 2 3 2 2 2 2 2" xfId="2137" xr:uid="{27F2FFF8-8C5B-4141-9982-D3FFB4AF8C16}"/>
    <cellStyle name="Normal 4 2 2 3 2 2 2 2 2 2" xfId="2138" xr:uid="{8D8E2667-E421-4D54-9E43-737A1AFE6B08}"/>
    <cellStyle name="Normal 4 2 2 3 2 2 2 2 2 2 2" xfId="2139" xr:uid="{016DF064-12EC-44C5-819B-93D7131C1C5B}"/>
    <cellStyle name="Normal 4 2 2 3 2 2 2 2 2 3" xfId="2140" xr:uid="{CFE1DF89-0E7B-4B8F-990A-795E1C7E5B8F}"/>
    <cellStyle name="Normal 4 2 2 3 2 2 2 2 3" xfId="2141" xr:uid="{57EBD770-65FC-4E99-A963-882581F9D645}"/>
    <cellStyle name="Normal 4 2 2 3 2 2 2 3" xfId="2142" xr:uid="{1F5D7931-DD15-4CA9-AB6F-E9CF2987A5DB}"/>
    <cellStyle name="Normal 4 2 2 3 2 2 3" xfId="2143" xr:uid="{1A0735A1-1D4B-4CDB-A35D-9F7C40CC0C1C}"/>
    <cellStyle name="Normal 4 2 2 3 2 3" xfId="2144" xr:uid="{D08A471B-4086-4600-A835-4D071D441507}"/>
    <cellStyle name="Normal 4 2 2 3 3" xfId="2145" xr:uid="{48C2A6DC-C8CA-470F-BEAA-DF5A79C0E72C}"/>
    <cellStyle name="Normal 4 2 2 4" xfId="2146" xr:uid="{34ECE11F-24FF-45FC-89C2-C7CC2508E123}"/>
    <cellStyle name="Normal 4 2 2 4 2" xfId="2147" xr:uid="{9422DF34-D156-44F2-9DC6-6325F5D46375}"/>
    <cellStyle name="Normal 4 2 2 4 2 2" xfId="2148" xr:uid="{94AB62C3-0E05-4F04-BABE-8D8CFF2435A0}"/>
    <cellStyle name="Normal 4 2 2 4 2 2 2" xfId="2149" xr:uid="{C68009C9-E09D-47B3-B3CA-C67BB807C3AD}"/>
    <cellStyle name="Normal 4 2 2 4 2 2 2 2" xfId="2150" xr:uid="{EF673B83-616E-419F-AFE4-1F18F537328C}"/>
    <cellStyle name="Normal 4 2 2 4 2 2 2 2 2" xfId="2151" xr:uid="{EB85FE0D-BCBB-418C-B69E-5D59FF2E4049}"/>
    <cellStyle name="Normal 4 2 2 4 2 2 2 3" xfId="2152" xr:uid="{38DC4E85-DCED-42F2-993F-81AEB151ECB4}"/>
    <cellStyle name="Normal 4 2 2 4 2 2 3" xfId="2153" xr:uid="{D802F117-C2F7-4F21-A9FC-2ACCA50B7099}"/>
    <cellStyle name="Normal 4 2 2 4 2 3" xfId="2154" xr:uid="{BD861AC6-13EB-4529-A42C-4CDADE70CF8E}"/>
    <cellStyle name="Normal 4 2 2 4 3" xfId="2155" xr:uid="{E5B6AB8F-F091-4DF9-9654-A12FB122252E}"/>
    <cellStyle name="Normal 4 2 2 5" xfId="2156" xr:uid="{ECDA755F-64EB-4A09-8B8F-E9A8269C89FB}"/>
    <cellStyle name="Normal 4 2 2 5 2" xfId="2157" xr:uid="{7EA442C9-7575-4E28-8E20-9FE5D15B02D7}"/>
    <cellStyle name="Normal 4 2 2 6" xfId="2158" xr:uid="{31181A11-07DA-4F5D-A44F-DB5965FF1A24}"/>
    <cellStyle name="Normal 4 2 2 7" xfId="2125" xr:uid="{A0693D93-D05B-4B8D-BEAC-9E2D6349E44C}"/>
    <cellStyle name="Normal 4 2 3" xfId="2159" xr:uid="{A55E4AC0-5A7B-4046-9E24-20C1E543843B}"/>
    <cellStyle name="Normal 4 2 3 2" xfId="2160" xr:uid="{C708FBF3-0CD2-4EED-8CF2-0DA872A3A104}"/>
    <cellStyle name="Normal 4 2 3 2 2" xfId="2161" xr:uid="{F57BE3DB-23AE-4FE9-930B-963F107B5A03}"/>
    <cellStyle name="Normal 4 2 3 2 2 2" xfId="2162" xr:uid="{AFDDAF3F-4FCF-49AE-8549-6347A809F9B9}"/>
    <cellStyle name="Normal 4 2 3 2 2 2 2" xfId="2163" xr:uid="{55E7371D-368A-457F-B571-B8B62BBAEBA6}"/>
    <cellStyle name="Normal 4 2 3 2 2 3" xfId="2164" xr:uid="{F54B0C5D-6A77-47F8-85D9-E0CD9C28EC01}"/>
    <cellStyle name="Normal 4 2 3 2 2 3 2" xfId="2165" xr:uid="{CB41A262-8FA4-48EE-BE5A-1EE0C83616F7}"/>
    <cellStyle name="Normal 4 2 3 2 2 3 2 2" xfId="2166" xr:uid="{54BD06FC-85FD-4F8D-9592-F01B0409346D}"/>
    <cellStyle name="Normal 4 2 3 2 2 3 2 2 2" xfId="2167" xr:uid="{4ED23C81-713A-4DAE-BFFB-8E154D1132BF}"/>
    <cellStyle name="Normal 4 2 3 2 2 3 2 2 2 2" xfId="2168" xr:uid="{8D5C43E9-4320-4CA9-872B-518B3210703C}"/>
    <cellStyle name="Normal 4 2 3 2 2 3 2 2 2 2 2" xfId="2169" xr:uid="{98AA21DA-8ECB-4987-8D6A-3327998A8B35}"/>
    <cellStyle name="Normal 4 2 3 2 2 3 2 2 2 3" xfId="2170" xr:uid="{521C6710-266D-45F9-A792-D3A4515FD9D0}"/>
    <cellStyle name="Normal 4 2 3 2 2 3 2 2 2 3 2" xfId="2171" xr:uid="{B1AF4D4B-8A57-4F4A-BA67-217CE7F98033}"/>
    <cellStyle name="Normal 4 2 3 2 2 3 2 2 2 3 2 2" xfId="2172" xr:uid="{E3313E65-6030-4036-B393-ABF362D7A3B8}"/>
    <cellStyle name="Normal 4 2 3 2 2 3 2 2 2 3 3" xfId="2173" xr:uid="{F18F8F88-642E-402C-A95D-9D648133F959}"/>
    <cellStyle name="Normal 4 2 3 2 2 3 2 2 2 4" xfId="2174" xr:uid="{BA8EA548-D6C7-4FDE-A983-ED374F3A2472}"/>
    <cellStyle name="Normal 4 2 3 2 2 3 2 2 3" xfId="2175" xr:uid="{6160EB28-49A8-427D-883B-EC2BCBD82C9A}"/>
    <cellStyle name="Normal 4 2 3 2 2 3 2 3" xfId="2176" xr:uid="{447BB8A4-8B48-417E-BA34-9D304A75471E}"/>
    <cellStyle name="Normal 4 2 3 2 2 3 3" xfId="2177" xr:uid="{F0554C07-65D0-406F-B08C-D3B88AC2FB9A}"/>
    <cellStyle name="Normal 4 2 3 2 2 4" xfId="2178" xr:uid="{A9D76D82-A289-44B2-897E-22DB56F2A07F}"/>
    <cellStyle name="Normal 4 2 3 2 3" xfId="2179" xr:uid="{563FBE33-2145-4A33-9759-61EAA309C812}"/>
    <cellStyle name="Normal 4 2 3 2 3 2" xfId="2180" xr:uid="{9BA7FBC4-247E-4BA0-AB23-C7EBEF68A6C3}"/>
    <cellStyle name="Normal 4 2 3 2 3 2 2" xfId="2181" xr:uid="{48414F52-741A-492D-9924-7D5C90C670D5}"/>
    <cellStyle name="Normal 4 2 3 2 3 2 2 2" xfId="2182" xr:uid="{2896E21A-2437-413A-8D4A-B86B5BCDC713}"/>
    <cellStyle name="Normal 4 2 3 2 3 2 2 2 2" xfId="2183" xr:uid="{AF4DA6F3-B683-41B5-95EB-5E0C0581676A}"/>
    <cellStyle name="Normal 4 2 3 2 3 2 2 2 2 2" xfId="2184" xr:uid="{626F0C05-084C-4920-8E98-EF05146EC0ED}"/>
    <cellStyle name="Normal 4 2 3 2 3 2 2 2 2 2 2" xfId="2185" xr:uid="{D69FECAF-A5AD-4EA8-9068-32C0489F37E1}"/>
    <cellStyle name="Normal 4 2 3 2 3 2 2 2 2 3" xfId="2186" xr:uid="{6C33D5C7-BE3C-4DCD-9105-2744294F457C}"/>
    <cellStyle name="Normal 4 2 3 2 3 2 2 2 3" xfId="2187" xr:uid="{95DC371D-3CA8-4733-99B9-F9CBFA7C2CA7}"/>
    <cellStyle name="Normal 4 2 3 2 3 2 2 3" xfId="2188" xr:uid="{D071E21B-CF23-4FB8-A6D4-48080AA8E883}"/>
    <cellStyle name="Normal 4 2 3 2 3 2 3" xfId="2189" xr:uid="{589F4BE9-31C7-4F91-B5CE-3253FCF1432F}"/>
    <cellStyle name="Normal 4 2 3 2 3 3" xfId="2190" xr:uid="{FB865DF6-BA5C-4873-B43C-FB34C87DCEDD}"/>
    <cellStyle name="Normal 4 2 3 2 4" xfId="2191" xr:uid="{AE325433-F3FA-4790-B4EA-EC1BE6A7D839}"/>
    <cellStyle name="Normal 4 2 3 3" xfId="2192" xr:uid="{16A18FC9-7E12-4468-A61B-2B06C7FEC2A6}"/>
    <cellStyle name="Normal 4 2 3 3 2" xfId="2193" xr:uid="{76B1C91B-4417-409E-9C0E-16A90D0D640C}"/>
    <cellStyle name="Normal 4 2 3 3 2 2" xfId="2194" xr:uid="{89DB7CD5-2264-4E2B-80F9-40527168D8B8}"/>
    <cellStyle name="Normal 4 2 3 3 2 2 2" xfId="2195" xr:uid="{C366EA19-B2EB-4A90-A88A-3367E9C230AD}"/>
    <cellStyle name="Normal 4 2 3 3 2 2 2 2" xfId="2196" xr:uid="{DCDC54C0-F416-4F36-95A9-B6ADA977AE33}"/>
    <cellStyle name="Normal 4 2 3 3 2 2 2 2 2" xfId="2197" xr:uid="{314C4195-7B94-4BA1-947B-8508A6C181F2}"/>
    <cellStyle name="Normal 4 2 3 3 2 2 2 2 2 2" xfId="2198" xr:uid="{01DA20FE-8617-41E6-87FB-568A1004B7BC}"/>
    <cellStyle name="Normal 4 2 3 3 2 2 2 2 3" xfId="2199" xr:uid="{C33E7FE2-48AB-4B98-A169-76A6D9DECF24}"/>
    <cellStyle name="Normal 4 2 3 3 2 2 2 3" xfId="2200" xr:uid="{30F43240-8F73-42DE-8882-06474ADA35C7}"/>
    <cellStyle name="Normal 4 2 3 3 2 2 3" xfId="2201" xr:uid="{67F879E1-E3F7-4D6A-B6BB-54E4FE004C9C}"/>
    <cellStyle name="Normal 4 2 3 3 2 3" xfId="2202" xr:uid="{3A24BEBC-114B-4652-9CD5-C3A34CFC85AB}"/>
    <cellStyle name="Normal 4 2 3 3 2 3 2" xfId="2203" xr:uid="{A64C82E4-3465-40F7-BFB7-CA2A8AF0FC59}"/>
    <cellStyle name="Normal 4 2 3 3 2 3 2 2" xfId="2204" xr:uid="{540D014D-D95B-45DD-96A8-1E6D8F7978AE}"/>
    <cellStyle name="Normal 4 2 3 3 2 3 2 2 2" xfId="2205" xr:uid="{62C42016-18D8-4D16-A46E-91B73CB1D330}"/>
    <cellStyle name="Normal 4 2 3 3 2 3 2 2 2 2" xfId="2206" xr:uid="{398D13F2-947B-4524-BF12-997CB0B02126}"/>
    <cellStyle name="Normal 4 2 3 3 2 3 2 2 2 2 2" xfId="2207" xr:uid="{BC4C9D80-46B5-4352-A33A-AF9A7F087C97}"/>
    <cellStyle name="Normal 4 2 3 3 2 3 2 2 2 2 2 2" xfId="2208" xr:uid="{735375C6-D206-49C3-90D0-68341D553006}"/>
    <cellStyle name="Normal 4 2 3 3 2 3 2 2 2 2 2 3" xfId="2209" xr:uid="{B8A30478-03BE-4A27-A7C9-F2798AB041BD}"/>
    <cellStyle name="Normal 4 2 3 3 2 3 2 2 2 2 2 3 2" xfId="2210" xr:uid="{230A968C-9B42-42E0-96ED-AC42B2214865}"/>
    <cellStyle name="Normal 4 2 3 3 2 3 2 2 2 2 2 3 2 2" xfId="2211" xr:uid="{9F88457E-23E4-4A86-8BE6-7F998A123CA6}"/>
    <cellStyle name="Normal 4 2 3 3 2 3 2 2 2 2 2 3 2 2 2" xfId="2212" xr:uid="{161FC49C-A8A5-4BA0-BE53-FB4DCE0E8DE7}"/>
    <cellStyle name="Normal 4 2 3 3 2 3 2 2 2 2 2 3 2 3" xfId="2213" xr:uid="{A644A2C8-5C1C-436E-99EF-8494F5025702}"/>
    <cellStyle name="Normal 4 2 3 3 2 3 2 2 2 2 2 3 2 3 2" xfId="2214" xr:uid="{596A2BBA-145B-4B51-A323-99811F55EDC9}"/>
    <cellStyle name="Normal 4 2 3 3 2 3 2 2 2 2 2 3 2 3 3" xfId="2215" xr:uid="{2695D808-306D-466F-B72D-6D26BC1446E0}"/>
    <cellStyle name="Normal 4 2 3 3 2 3 2 2 2 2 2 3 2 3 3 2" xfId="2216" xr:uid="{12A42D8F-3470-4AF8-B43D-89CA1C5D8906}"/>
    <cellStyle name="Normal 4 2 3 3 2 3 2 2 2 2 2 3 2 3 3 2 2" xfId="2217" xr:uid="{A2702836-58CD-4612-8AB0-35C4B440CC2C}"/>
    <cellStyle name="Normal 4 2 3 3 2 3 2 2 2 2 2 3 2 3 3 3" xfId="2218" xr:uid="{C5BF5575-A49D-498B-A187-E8CD94357538}"/>
    <cellStyle name="Normal 4 2 3 3 2 3 2 2 2 2 2 3 2 3 3 3 2" xfId="2219" xr:uid="{729E30F0-DC49-46DC-9F2E-2A4C984A060B}"/>
    <cellStyle name="Normal 4 2 3 3 2 3 2 2 2 2 2 3 2 3 3 4" xfId="2220" xr:uid="{0F1AD651-6902-4221-BFD1-FC657533AD77}"/>
    <cellStyle name="Normal 4 2 3 3 2 3 2 2 2 2 2 3 2 3 3 4 2" xfId="2221" xr:uid="{927C6A1C-B0EE-4296-8134-BBC73DC6B59C}"/>
    <cellStyle name="Normal 4 2 3 3 2 3 2 2 2 2 2 3 2 3 3 4 2 2 2" xfId="2222" xr:uid="{16BD7FEA-2A3A-4BA3-8E55-B8D8EF2A8102}"/>
    <cellStyle name="Normal 4 2 3 3 2 3 2 2 2 2 2 3 2 3 3 5" xfId="2223" xr:uid="{ADDB7738-F0D2-4817-B250-C1DB50C3C78B}"/>
    <cellStyle name="Normal 4 2 3 3 2 3 2 2 2 2 2 3 2 4" xfId="2224" xr:uid="{E0BC62D2-4B36-4D06-A028-0E8002428C39}"/>
    <cellStyle name="Normal 4 2 3 3 2 3 2 2 2 2 2 3 2 4 2" xfId="2225" xr:uid="{3A8EDE67-7880-41E0-8AFC-F9BD46865377}"/>
    <cellStyle name="Normal 4 2 3 3 2 3 2 2 2 2 2 3 2 5" xfId="2226" xr:uid="{73795B58-0135-45AB-A189-760830E25E00}"/>
    <cellStyle name="Normal 4 2 3 3 2 3 2 2 2 2 2 3 2 5 2" xfId="2227" xr:uid="{1DDB92F7-84DE-44EF-91C4-40E6C9AA7BC2}"/>
    <cellStyle name="Normal 4 2 3 3 2 3 2 2 2 2 2 3 2 5 2 2 2" xfId="2228" xr:uid="{DCF97233-2761-4C6C-B431-68423A6320C2}"/>
    <cellStyle name="Normal 4 2 3 3 2 3 2 2 2 2 2 3 2 6" xfId="2229" xr:uid="{3EE96565-D6D3-41C1-ACBE-13D4C0A0800A}"/>
    <cellStyle name="Normal 4 2 3 3 2 3 2 2 2 2 2 3 3" xfId="2230" xr:uid="{11F8305D-7B51-4069-AC45-B348A3E0AC81}"/>
    <cellStyle name="Normal 4 2 3 3 2 3 2 2 2 2 3" xfId="2231" xr:uid="{91D864B3-9150-4438-A0F8-0458C7E78C18}"/>
    <cellStyle name="Normal 4 2 3 3 2 3 2 2 2 2 3 2" xfId="2232" xr:uid="{D94978DC-14D7-465D-BDB8-23EFD4143872}"/>
    <cellStyle name="Normal 4 2 3 3 2 3 2 2 2 2 3 2 2" xfId="2233" xr:uid="{678362FD-4BEF-4425-83BF-316A9D675C38}"/>
    <cellStyle name="Normal 4 2 3 3 2 3 2 2 2 2 3 3" xfId="2234" xr:uid="{62B50325-9FAE-4C67-AB1E-2DA7AC75F284}"/>
    <cellStyle name="Normal 4 2 3 3 2 3 2 2 2 2 3 3 2" xfId="2235" xr:uid="{DBAA68D3-F4FF-4EFA-98EC-B5DB775971C2}"/>
    <cellStyle name="Normal 4 2 3 3 2 3 2 2 2 2 3 4" xfId="2236" xr:uid="{315CAC1F-74C6-4C48-ACA9-08DB88504EF8}"/>
    <cellStyle name="Normal 4 2 3 3 2 3 2 2 2 2 3 4 2" xfId="2237" xr:uid="{494340D0-75D9-4580-8336-EE01865C4EB6}"/>
    <cellStyle name="Normal 4 2 3 3 2 3 2 2 2 2 3 5" xfId="2238" xr:uid="{3DD5A8D4-914D-4F1B-B69B-1A81222BB7F1}"/>
    <cellStyle name="Normal 4 2 3 3 2 3 2 2 2 2 4" xfId="2239" xr:uid="{82E231CA-3873-4896-A27D-701090AC240F}"/>
    <cellStyle name="Normal 4 2 3 3 2 3 2 2 2 2 4 2" xfId="2240" xr:uid="{8FBBE56C-609B-4846-A076-E410E6DC9F3F}"/>
    <cellStyle name="Normal 4 2 3 3 2 3 2 2 2 2 4 2 2" xfId="2241" xr:uid="{DAE76D33-7BA7-42B2-88BC-12C9B21B7BC0}"/>
    <cellStyle name="Normal 4 2 3 3 2 3 2 2 2 2 4 2 2 2" xfId="2242" xr:uid="{7D826720-ACD8-4067-B184-266F895E954F}"/>
    <cellStyle name="Normal 4 2 3 3 2 3 2 2 2 2 4 2 3" xfId="2243" xr:uid="{8D766494-7E55-41F0-BD6C-B2957BC0A54A}"/>
    <cellStyle name="Normal 4 2 3 3 2 3 2 2 2 2 4 2 3 2" xfId="2244" xr:uid="{0B8B04C4-B001-4819-8AB0-A50D3EEAF91E}"/>
    <cellStyle name="Normal 4 2 3 3 2 3 2 2 2 2 4 2 4" xfId="2245" xr:uid="{80E9D55E-25A7-4B2A-83F4-4E10B13305BB}"/>
    <cellStyle name="Normal 4 2 3 3 2 3 2 2 2 2 4 2 4 2" xfId="2246" xr:uid="{B8444696-DCF6-4FC0-8F2C-37B6310E8268}"/>
    <cellStyle name="Normal 4 2 3 3 2 3 2 2 2 2 4 2 4 2 2 2" xfId="2247" xr:uid="{FB874F05-B874-49F4-98D7-F00B3E7C5C51}"/>
    <cellStyle name="Normal 4 2 3 3 2 3 2 2 2 2 4 2 5" xfId="2248" xr:uid="{AC9B1787-7415-461C-AB8A-16C580386DBF}"/>
    <cellStyle name="Normal 4 2 3 3 2 3 2 2 2 2 4 3" xfId="2249" xr:uid="{8071C4A4-F129-445B-A39A-1882F48B17A9}"/>
    <cellStyle name="Normal 4 2 3 3 2 3 2 2 2 2 5" xfId="2250" xr:uid="{A5A5FA1B-0A95-48FE-BE4C-9F48EB454E8F}"/>
    <cellStyle name="Normal 4 2 3 3 2 3 2 2 2 3" xfId="2251" xr:uid="{FD8A3830-C23D-4E1E-8001-F40915A1486D}"/>
    <cellStyle name="Normal 4 2 3 3 2 3 2 2 3" xfId="2252" xr:uid="{DC99231B-7DAD-4694-8F70-406C76BDAA49}"/>
    <cellStyle name="Normal 4 2 3 3 2 3 2 3" xfId="2253" xr:uid="{377736B3-D14B-4FE0-B183-3328ED2A1655}"/>
    <cellStyle name="Normal 4 2 3 3 2 3 3" xfId="2254" xr:uid="{70ABD5EF-D47A-4792-B931-DC0F4575A064}"/>
    <cellStyle name="Normal 4 2 3 3 2 4" xfId="2255" xr:uid="{0BB25E55-553A-4963-A836-EFB8B7F91F90}"/>
    <cellStyle name="Normal 4 2 3 3 3" xfId="2256" xr:uid="{A54C0253-94AB-4890-B99F-21796369CFDA}"/>
    <cellStyle name="Normal 4 2 3 4" xfId="2257" xr:uid="{AE270732-931C-4460-9C57-36C890DDE03C}"/>
    <cellStyle name="Normal 4 2 4" xfId="2258" xr:uid="{AE8217B2-5AE3-4E2E-890F-F933E206E6E9}"/>
    <cellStyle name="Normal 4 2 4 2" xfId="2259" xr:uid="{A40E2732-EAC8-4BC0-9AA3-E5812FAB7A29}"/>
    <cellStyle name="Normal 4 2 4 3" xfId="2260" xr:uid="{A798CCF3-6887-4B39-AD81-2D1135866447}"/>
    <cellStyle name="Normal 4 2 5" xfId="2261" xr:uid="{A0FACAD4-64F0-4CAE-82E4-2A1C2A5CE609}"/>
    <cellStyle name="Normal 4 2 5 2" xfId="2262" xr:uid="{B9213E1A-2BA5-4412-AA7B-D8018AF990C7}"/>
    <cellStyle name="Normal 4 2 5 3" xfId="2263" xr:uid="{61568344-757B-491F-9AF9-54C429FB1E38}"/>
    <cellStyle name="Normal 4 2 6" xfId="2264" xr:uid="{899E261C-31BB-4CFA-A6EA-07B81FD09573}"/>
    <cellStyle name="Normal 4 2 7" xfId="2265" xr:uid="{FA6CB09B-EC4B-4072-97DC-0EC1229A7DD9}"/>
    <cellStyle name="Normal 4 2 8" xfId="2266" xr:uid="{77A61D25-34BC-44A6-9037-010D8DBC9690}"/>
    <cellStyle name="Normal 4 2 9" xfId="2124" xr:uid="{8CAB3FB0-2F39-42C3-B7D8-9040A15F486B}"/>
    <cellStyle name="Normal 4 3" xfId="1321" xr:uid="{DA52FC87-F2D9-4469-9021-716E2B2A5960}"/>
    <cellStyle name="Normal 4 3 2" xfId="1322" xr:uid="{A2765CCB-348F-4B88-B5F8-B3706377575A}"/>
    <cellStyle name="Normal 4 3 2 2" xfId="2269" xr:uid="{419326DF-8264-4251-AC33-E6F814EB8084}"/>
    <cellStyle name="Normal 4 3 2 2 2" xfId="2270" xr:uid="{803B9C11-678E-4426-8B01-9BA0E18D8FAE}"/>
    <cellStyle name="Normal 4 3 2 2 2 2" xfId="2271" xr:uid="{1F711EEC-DB55-4330-BCDB-AF87243C9D4E}"/>
    <cellStyle name="Normal 4 3 2 2 2 2 2" xfId="2272" xr:uid="{6E8A9BCA-8B2D-4EC7-9D33-A50F52FBC5BA}"/>
    <cellStyle name="Normal 4 3 2 2 2 3" xfId="2273" xr:uid="{D65D9141-C372-40E8-BA1E-54E1BA89984D}"/>
    <cellStyle name="Normal 4 3 2 2 2 3 2" xfId="2274" xr:uid="{14454C72-8F51-418C-865D-D0683ADAFF87}"/>
    <cellStyle name="Normal 4 3 2 2 2 3 2 2" xfId="2275" xr:uid="{46FDD7C5-4248-481D-80D0-990AD2EA0681}"/>
    <cellStyle name="Normal 4 3 2 2 2 3 2 2 2" xfId="2276" xr:uid="{964B9F5E-5F0D-41BD-9C30-E53E57AB8050}"/>
    <cellStyle name="Normal 4 3 2 2 2 3 2 2 2 2" xfId="2277" xr:uid="{5B90DFB2-A7E8-4338-81EB-9601C683969E}"/>
    <cellStyle name="Normal 4 3 2 2 2 3 2 2 2 3" xfId="2278" xr:uid="{FE5C4DAD-E2F0-4D4F-BAFA-C49BAD507089}"/>
    <cellStyle name="Normal 4 3 2 2 2 3 2 2 2 3 2" xfId="2279" xr:uid="{F59C1B7B-A8B0-49C8-9D29-E9AD76D41DC7}"/>
    <cellStyle name="Normal 4 3 2 2 2 3 2 2 3" xfId="2280" xr:uid="{A95056DB-C3FF-423B-B859-7D9AFA6E0218}"/>
    <cellStyle name="Normal 4 3 2 2 2 3 2 3" xfId="2281" xr:uid="{BBDA40F7-123F-40D9-9435-E0DB4CC164D9}"/>
    <cellStyle name="Normal 4 3 2 2 2 3 3" xfId="2282" xr:uid="{3B044E78-958C-4FE2-B74D-C2AF8634768C}"/>
    <cellStyle name="Normal 4 3 2 2 2 4" xfId="2283" xr:uid="{61C88D7C-43AE-4C9E-9F03-64CA86F7FDBB}"/>
    <cellStyle name="Normal 4 3 2 2 3" xfId="2284" xr:uid="{61580E25-A653-4DA7-B92F-AA423162D221}"/>
    <cellStyle name="Normal 4 3 2 2 3 2" xfId="2285" xr:uid="{7990A01D-DD5B-431C-A470-36387C418E6A}"/>
    <cellStyle name="Normal 4 3 2 2 3 2 2" xfId="2286" xr:uid="{EAA1332E-6052-4608-A5F9-DD4AE95A7812}"/>
    <cellStyle name="Normal 4 3 2 2 3 2 2 2" xfId="2287" xr:uid="{59A64547-0462-4635-8F10-C393534D97D5}"/>
    <cellStyle name="Normal 4 3 2 2 3 2 2 2 2" xfId="2288" xr:uid="{3B847696-3D71-4DE1-BFE6-0607A1A659AF}"/>
    <cellStyle name="Normal 4 3 2 2 3 2 2 2 2 2" xfId="2289" xr:uid="{11EBCD67-EB14-4E5B-9CE7-1569B3ADE554}"/>
    <cellStyle name="Normal 4 3 2 2 3 2 2 2 2 2 2" xfId="2290" xr:uid="{C9368336-BE8F-4EB4-8280-470A3087E0CE}"/>
    <cellStyle name="Normal 4 3 2 2 3 2 2 2 2 2 2 2" xfId="2291" xr:uid="{8AC1BEDE-ABAB-42BD-BF47-9FE3393F9C9E}"/>
    <cellStyle name="Normal 4 3 2 2 3 2 2 2 2 2 3" xfId="2292" xr:uid="{2F2BF8DA-7749-4183-A752-2BF387CC34BB}"/>
    <cellStyle name="Normal 4 3 2 2 3 2 2 2 2 3" xfId="2293" xr:uid="{FB695415-BEDF-412F-B485-33094D00731F}"/>
    <cellStyle name="Normal 4 3 2 2 3 2 2 2 3" xfId="2294" xr:uid="{77E4EC3B-D9C9-4F1F-B664-B15E7DA35C06}"/>
    <cellStyle name="Normal 4 3 2 2 3 2 2 3" xfId="2295" xr:uid="{01AEBE5E-41C4-488B-B0B9-369FA0C1D2D7}"/>
    <cellStyle name="Normal 4 3 2 2 3 2 3" xfId="2296" xr:uid="{378A3DCA-A8A2-44F2-9A9C-E487EA061076}"/>
    <cellStyle name="Normal 4 3 2 2 3 3" xfId="2297" xr:uid="{8335DFC2-6AF0-46C0-9B82-EEF259FD577C}"/>
    <cellStyle name="Normal 4 3 2 2 4" xfId="2298" xr:uid="{61B778E9-3EC0-49EB-A3C0-FD141048B755}"/>
    <cellStyle name="Normal 4 3 2 3" xfId="2299" xr:uid="{EBC30C28-DDCE-4C09-86CD-73E0D1DD5FE4}"/>
    <cellStyle name="Normal 4 3 2 3 2" xfId="2300" xr:uid="{A00D2935-BF63-4843-8ECA-21B53EB2C1BE}"/>
    <cellStyle name="Normal 4 3 2 3 2 2" xfId="2301" xr:uid="{C4D43DF6-2B4C-4FB2-902B-48FB9382D2F6}"/>
    <cellStyle name="Normal 4 3 2 3 2 2 2" xfId="2302" xr:uid="{70768A54-2EE2-46A1-8C03-354692387499}"/>
    <cellStyle name="Normal 4 3 2 3 2 2 2 2" xfId="2303" xr:uid="{ACE4F2F5-19E7-49BE-8D1C-6D57A18C61AA}"/>
    <cellStyle name="Normal 4 3 2 3 2 2 2 2 2" xfId="2304" xr:uid="{823F6DDE-67CB-4486-93F8-6523F68197A1}"/>
    <cellStyle name="Normal 4 3 2 3 2 2 2 2 2 2" xfId="2305" xr:uid="{4ED3BD7D-BFFE-404D-8224-220EA54B75C0}"/>
    <cellStyle name="Normal 4 3 2 3 2 2 2 2 2 2 2" xfId="2306" xr:uid="{7205F2F5-4EDD-4A10-AC42-86839ECFB893}"/>
    <cellStyle name="Normal 4 3 2 3 2 2 2 2 2 2 2 2" xfId="2307" xr:uid="{106AF764-A7C4-4601-B036-08F8D341659D}"/>
    <cellStyle name="Normal 4 3 2 3 2 2 2 2 2 2 2 2 2" xfId="2308" xr:uid="{83A6FCBB-7792-496E-8DF9-C621B32FF7E7}"/>
    <cellStyle name="Normal 4 3 2 3 2 2 2 2 2 2 2 2 3" xfId="2309" xr:uid="{A7A5EF2D-7731-46E0-9A2F-121DBFAB2111}"/>
    <cellStyle name="Normal 4 3 2 3 2 2 2 2 2 2 2 2 3 2" xfId="2310" xr:uid="{3332EA83-141D-4CDA-B7CB-C972D809FA70}"/>
    <cellStyle name="Normal 4 3 2 3 2 2 2 2 2 2 2 2 3 2 2" xfId="2311" xr:uid="{10D6B168-8F06-472F-8B93-E62CEE5EB1D9}"/>
    <cellStyle name="Normal 4 3 2 3 2 2 2 2 2 2 2 2 3 2 2 2" xfId="2312" xr:uid="{A1FB0EF6-CFAD-4256-A48B-72F2F544C369}"/>
    <cellStyle name="Normal 4 3 2 3 2 2 2 2 2 2 2 2 3 2 3" xfId="2313" xr:uid="{C50C9054-3519-4588-8457-097080C44E30}"/>
    <cellStyle name="Normal 4 3 2 3 2 2 2 2 2 2 2 2 3 2 3 2" xfId="2314" xr:uid="{F0D25750-E0FF-4F6F-A035-11073A892F44}"/>
    <cellStyle name="Normal 4 3 2 3 2 2 2 2 2 2 2 2 3 2 4" xfId="2315" xr:uid="{FA4D063C-190A-482A-B4A0-3FD66ACBE634}"/>
    <cellStyle name="Normal 4 3 2 3 2 2 2 2 2 2 2 2 3 2 4 2" xfId="2316" xr:uid="{B5B96B26-F9C1-4574-8E75-70BB81B0A8ED}"/>
    <cellStyle name="Normal 4 3 2 3 2 2 2 2 2 2 2 2 3 2 5" xfId="2317" xr:uid="{C2928B08-D44C-43E7-B4B4-40737A3B8E6F}"/>
    <cellStyle name="Normal 4 3 2 3 2 2 2 2 2 2 2 2 3 3" xfId="2318" xr:uid="{DA87CA13-1B73-491D-9460-551F3F59CD97}"/>
    <cellStyle name="Normal 4 3 2 3 2 2 2 2 2 2 2 3" xfId="2319" xr:uid="{62F15BCF-7837-4ED2-929C-D2C64DDBA153}"/>
    <cellStyle name="Normal 4 3 2 3 2 2 2 2 2 2 3" xfId="2320" xr:uid="{D51DB90F-C617-4DE8-8858-3856901B838C}"/>
    <cellStyle name="Normal 4 3 2 3 2 2 2 2 2 3" xfId="2321" xr:uid="{1349CA87-0D1E-43A4-9DF8-A1377F215682}"/>
    <cellStyle name="Normal 4 3 2 3 2 2 2 2 3" xfId="2322" xr:uid="{34DC8ABF-7A62-45E2-A477-6CE238CE7029}"/>
    <cellStyle name="Normal 4 3 2 3 2 2 2 3" xfId="2323" xr:uid="{49D6B2C8-1A5C-4A01-B498-EC1A2DA31014}"/>
    <cellStyle name="Normal 4 3 2 3 2 2 3" xfId="2324" xr:uid="{5B4ABF0C-937B-40B9-BE64-A077BDAEAC1F}"/>
    <cellStyle name="Normal 4 3 2 3 2 2 3 2" xfId="2325" xr:uid="{A959F649-7EEC-41F8-A929-B5792550D705}"/>
    <cellStyle name="Normal 4 3 2 3 2 2 3 2 2" xfId="2326" xr:uid="{4B21E63F-6A12-4903-9F72-30924C6DDF2F}"/>
    <cellStyle name="Normal 4 3 2 3 2 2 3 2 2 2" xfId="2327" xr:uid="{B5D50001-07FB-47BF-8DCB-F45BA0EB781E}"/>
    <cellStyle name="Normal 4 3 2 3 2 2 3 2 3" xfId="2328" xr:uid="{210AAFBA-9CBE-4939-B8C9-0395806CEDEF}"/>
    <cellStyle name="Normal 4 3 2 3 2 2 3 2 3 2" xfId="2329" xr:uid="{13804A24-C6C1-417D-A4C3-9FB8AA37EE82}"/>
    <cellStyle name="Normal 4 3 2 3 2 2 3 2 4" xfId="2330" xr:uid="{8F74A378-9737-4A8E-A3DE-6B8265228CD1}"/>
    <cellStyle name="Normal 4 3 2 3 2 2 3 3" xfId="2331" xr:uid="{6F0D2A44-78AC-4745-BE14-D261E6CB18EA}"/>
    <cellStyle name="Normal 4 3 2 3 2 2 4" xfId="2332" xr:uid="{DD080E7B-6EEA-423A-B333-06C9A93FB5C8}"/>
    <cellStyle name="Normal 4 3 2 3 2 3" xfId="2333" xr:uid="{3B40F092-C36F-40B4-897C-84637FABF481}"/>
    <cellStyle name="Normal 4 3 2 3 2 3 2" xfId="2334" xr:uid="{79170AF3-688E-4C2F-9C3A-C5D05BB85443}"/>
    <cellStyle name="Normal 4 3 2 3 2 3 2 2" xfId="2335" xr:uid="{98FAC2BB-E3F4-4572-8DD7-5F7F7CE3C053}"/>
    <cellStyle name="Normal 4 3 2 3 2 3 2 2 2" xfId="2336" xr:uid="{5824868E-6DC1-4765-88BA-2B7E187798AF}"/>
    <cellStyle name="Normal 4 3 2 3 2 3 2 2 2 2" xfId="2337" xr:uid="{C23B2F18-16EE-405C-B248-484188A861C1}"/>
    <cellStyle name="Normal 4 3 2 3 2 3 2 2 2 2 2" xfId="2338" xr:uid="{FC442B56-B9F1-4D7C-A76D-5348B442DC32}"/>
    <cellStyle name="Normal 4 3 2 3 2 3 2 2 2 2 2 2" xfId="2339" xr:uid="{B93DC7A2-A613-4F78-8BAF-CDB48722C656}"/>
    <cellStyle name="Normal 4 3 2 3 2 3 2 2 2 2 2 3" xfId="2340" xr:uid="{E3A6519F-9EEC-4104-B53B-5AB82EB89B77}"/>
    <cellStyle name="Normal 4 3 2 3 2 3 2 2 2 2 2 3 2" xfId="2341" xr:uid="{00E7416B-CD3C-4393-B19D-01C317472676}"/>
    <cellStyle name="Normal 4 3 2 3 2 3 2 2 2 2 2 3 2 2" xfId="2342" xr:uid="{F6B1895F-582D-408E-A7B3-2BAF5E7E4943}"/>
    <cellStyle name="Normal 4 3 2 3 2 3 2 2 2 2 2 3 2 2 2" xfId="2343" xr:uid="{94560CDD-5B9B-4050-98AC-34362958E97F}"/>
    <cellStyle name="Normal 4 3 2 3 2 3 2 2 2 2 2 3 2 3" xfId="2344" xr:uid="{9815A5CB-9513-4189-A003-54F5345A8617}"/>
    <cellStyle name="Normal 4 3 2 3 2 3 2 2 2 2 2 3 2 3 2" xfId="2345" xr:uid="{F425FCA0-458D-41C5-B3B8-9587658457AD}"/>
    <cellStyle name="Normal 4 3 2 3 2 3 2 2 2 2 2 3 2 3 3" xfId="2346" xr:uid="{48851BE4-2420-42BA-9C39-8D63B85777DB}"/>
    <cellStyle name="Normal 4 3 2 3 2 3 2 2 2 2 2 3 2 3 3 2" xfId="2347" xr:uid="{88575B43-305A-43EC-AED5-1210F7481A08}"/>
    <cellStyle name="Normal 4 3 2 3 2 3 2 2 2 2 2 3 2 3 3 2 2" xfId="2348" xr:uid="{FEA538A6-3D75-4DB2-B517-4C878175683A}"/>
    <cellStyle name="Normal 4 3 2 3 2 3 2 2 2 2 2 3 2 3 3 3" xfId="2349" xr:uid="{D9EBD528-B2E8-4D7C-9A4F-FDB572C4FAEE}"/>
    <cellStyle name="Normal 4 3 2 3 2 3 2 2 2 2 2 3 2 3 3 3 2" xfId="2350" xr:uid="{AFB5BFE2-001D-404F-9916-404728814EF9}"/>
    <cellStyle name="Normal 4 3 2 3 2 3 2 2 2 2 2 3 2 3 3 4" xfId="2351" xr:uid="{45F92EE7-ACC1-4CDB-9DCF-F352BEBC9E49}"/>
    <cellStyle name="Normal 4 3 2 3 2 3 2 2 2 2 2 3 2 3 3 4 2" xfId="2352" xr:uid="{C272D679-14EA-422E-A612-0E750E50397A}"/>
    <cellStyle name="Normal 4 3 2 3 2 3 2 2 2 2 2 3 2 3 3 5" xfId="2353" xr:uid="{EBAAF619-83F8-436F-91AB-5306CE7828C2}"/>
    <cellStyle name="Normal 4 3 2 3 2 3 2 2 2 2 2 3 2 4" xfId="2354" xr:uid="{5F8D0578-C576-4807-825A-3D97CA7EFBAC}"/>
    <cellStyle name="Normal 4 3 2 3 2 3 2 2 2 2 2 3 2 4 2" xfId="2355" xr:uid="{3F42A4B8-B617-4560-A5F9-0E5045709B0E}"/>
    <cellStyle name="Normal 4 3 2 3 2 3 2 2 2 2 2 3 2 5" xfId="2356" xr:uid="{D81BC0EA-9B76-4C4A-9B8C-1F64D0EA912C}"/>
    <cellStyle name="Normal 4 3 2 3 2 3 2 2 2 2 2 3 2 5 2" xfId="2357" xr:uid="{3D674924-984B-4F90-BEAC-4B8A554B763E}"/>
    <cellStyle name="Normal 4 3 2 3 2 3 2 2 2 2 2 3 2 6" xfId="2358" xr:uid="{2D0805B9-97C9-4534-8C72-5ACC52530FE2}"/>
    <cellStyle name="Normal 4 3 2 3 2 3 2 2 2 2 2 3 3" xfId="2359" xr:uid="{D0F1606D-55A1-471A-B1A3-1D221C5FF18E}"/>
    <cellStyle name="Normal 4 3 2 3 2 3 2 2 2 2 3" xfId="2360" xr:uid="{FCDF9B8D-9937-4429-AE16-F2A61F75B6B7}"/>
    <cellStyle name="Normal 4 3 2 3 2 3 2 2 2 2 3 2" xfId="2361" xr:uid="{4A230DED-5983-4D8A-BAC4-38C70E23E0EB}"/>
    <cellStyle name="Normal 4 3 2 3 2 3 2 2 2 2 3 2 2" xfId="2362" xr:uid="{A92D7966-7EDA-4B75-AEFC-F64C36E621FC}"/>
    <cellStyle name="Normal 4 3 2 3 2 3 2 2 2 2 3 3" xfId="2363" xr:uid="{EAE2AFE8-8834-4633-AC34-06C6AEA8838F}"/>
    <cellStyle name="Normal 4 3 2 3 2 3 2 2 2 2 3 3 2" xfId="2364" xr:uid="{22972075-966F-40CA-B473-D58E32D1D9B3}"/>
    <cellStyle name="Normal 4 3 2 3 2 3 2 2 2 2 3 4" xfId="2365" xr:uid="{3B73F0DA-7A02-4E83-B748-78EB352CA794}"/>
    <cellStyle name="Normal 4 3 2 3 2 3 2 2 2 2 3 4 2" xfId="2366" xr:uid="{65A353BC-B560-4154-81C7-1E62641497BF}"/>
    <cellStyle name="Normal 4 3 2 3 2 3 2 2 2 2 3 5" xfId="2367" xr:uid="{40246DFC-428B-42B1-A583-AB589618779F}"/>
    <cellStyle name="Normal 4 3 2 3 2 3 2 2 2 2 4" xfId="2368" xr:uid="{66A8C717-DCA6-4886-8ADF-A238B3317770}"/>
    <cellStyle name="Normal 4 3 2 3 2 3 2 2 2 2 4 2" xfId="2369" xr:uid="{84A4C73E-1B53-4C7F-88DE-AE4428154777}"/>
    <cellStyle name="Normal 4 3 2 3 2 3 2 2 2 2 4 2 2" xfId="2370" xr:uid="{5E25C162-FAD1-4E77-BA7F-822E78EF4F9A}"/>
    <cellStyle name="Normal 4 3 2 3 2 3 2 2 2 2 4 2 2 2" xfId="2371" xr:uid="{86CAE249-6A8D-4C64-A142-3F4B262995E6}"/>
    <cellStyle name="Normal 4 3 2 3 2 3 2 2 2 2 4 2 3" xfId="2372" xr:uid="{471D962B-56C0-4E08-B433-485C98CE0C7D}"/>
    <cellStyle name="Normal 4 3 2 3 2 3 2 2 2 2 4 2 3 2" xfId="2373" xr:uid="{382584FE-069F-4E79-8D3A-33F0F8B098D2}"/>
    <cellStyle name="Normal 4 3 2 3 2 3 2 2 2 2 4 2 4" xfId="2374" xr:uid="{E229D0EB-278D-4897-A201-A69AB8FD9D4A}"/>
    <cellStyle name="Normal 4 3 2 3 2 3 2 2 2 2 4 2 4 2" xfId="2375" xr:uid="{BCEC2A50-B622-46B9-AD9D-78C31998C8F7}"/>
    <cellStyle name="Normal 4 3 2 3 2 3 2 2 2 2 4 2 5" xfId="2376" xr:uid="{99381C1C-1AA8-4633-9BED-9F84485168F9}"/>
    <cellStyle name="Normal 4 3 2 3 2 3 2 2 2 2 4 3" xfId="2377" xr:uid="{3C33A91E-6711-477A-9D6F-CC1CE3234BBA}"/>
    <cellStyle name="Normal 4 3 2 3 2 3 2 2 2 2 5" xfId="2378" xr:uid="{D7E40034-3738-4D6D-B1DE-D1C957CC3CA3}"/>
    <cellStyle name="Normal 4 3 2 3 2 3 2 2 2 3" xfId="2379" xr:uid="{7FB62D8B-DF5B-4533-B397-68AB1E949AF9}"/>
    <cellStyle name="Normal 4 3 2 3 2 3 2 2 3" xfId="2380" xr:uid="{07FF2B08-BF12-46D3-93E2-24FD03772C10}"/>
    <cellStyle name="Normal 4 3 2 3 2 3 2 3" xfId="2381" xr:uid="{6ADE5F9F-9B29-40BC-8A8B-92B2420DB579}"/>
    <cellStyle name="Normal 4 3 2 3 2 3 3" xfId="2382" xr:uid="{80889AF8-A8E5-4A8A-929B-14ECAD1377A7}"/>
    <cellStyle name="Normal 4 3 2 3 2 4" xfId="2383" xr:uid="{3F572AE8-ACE5-4C97-9109-3D1335B88FE9}"/>
    <cellStyle name="Normal 4 3 2 3 3" xfId="2384" xr:uid="{1BC51CDD-5B5F-4D11-B20F-D5DDAF7DB9C4}"/>
    <cellStyle name="Normal 4 3 2 3 3 2" xfId="2385" xr:uid="{22D93914-95C9-4E9A-8E09-1FAEB5400542}"/>
    <cellStyle name="Normal 4 3 2 3 3 2 2" xfId="2386" xr:uid="{E91E4079-82F0-424C-AFB7-481C230372D5}"/>
    <cellStyle name="Normal 4 3 2 3 3 2 2 2" xfId="2387" xr:uid="{283B0C73-2C60-4673-A2C4-C64E3135A48B}"/>
    <cellStyle name="Normal 4 3 2 3 3 2 3" xfId="2388" xr:uid="{6A50D02E-1D68-4E23-88A9-098158C14A38}"/>
    <cellStyle name="Normal 4 3 2 3 3 3" xfId="2389" xr:uid="{881B7F3B-414E-425E-8CBF-49A8C4DB7843}"/>
    <cellStyle name="Normal 4 3 2 3 4" xfId="2390" xr:uid="{30198BC3-DCC7-4FF3-9048-A4C29F0E78CC}"/>
    <cellStyle name="Normal 4 3 2 4" xfId="2391" xr:uid="{79B1280D-261A-4C6A-9E2D-D680A5F639A0}"/>
    <cellStyle name="Normal 4 3 2 5" xfId="2268" xr:uid="{B6942409-5935-4972-85E3-D121DE6C56F4}"/>
    <cellStyle name="Normal 4 3 3" xfId="2392" xr:uid="{102F3DD1-7337-429B-8F48-072AA9E3B19A}"/>
    <cellStyle name="Normal 4 3 3 2" xfId="2393" xr:uid="{314E0F88-2BA8-41D6-8CD3-5F426FFF6529}"/>
    <cellStyle name="Normal 4 3 4" xfId="2394" xr:uid="{DEA98B6F-88C8-4382-93F7-368945FFB255}"/>
    <cellStyle name="Normal 4 3 5" xfId="2267" xr:uid="{3A539AB9-9ECB-47DE-8684-BA1BB1E88221}"/>
    <cellStyle name="Normal 4 4" xfId="1323" xr:uid="{6BAF1EC7-8EE1-4FE0-80A0-CC87DFCD4349}"/>
    <cellStyle name="Normal 4 4 2" xfId="1324" xr:uid="{D8F770E1-EB0A-433F-9D58-3D556A18B833}"/>
    <cellStyle name="Normal 4 4 2 2" xfId="2397" xr:uid="{6BCCF584-B97E-4AAF-97BF-A14E37B3474D}"/>
    <cellStyle name="Normal 4 4 2 2 2" xfId="2398" xr:uid="{CCBAC1A3-FB82-4BE2-87B5-17CAF68CABBD}"/>
    <cellStyle name="Normal 4 4 2 2 2 2" xfId="2399" xr:uid="{E72F5ABE-695B-4769-A290-6765AB756C8A}"/>
    <cellStyle name="Normal 4 4 2 2 3" xfId="2400" xr:uid="{2BF558BB-D0F3-40FE-B622-0411BCCAB2EF}"/>
    <cellStyle name="Normal 4 4 2 2 3 2" xfId="2401" xr:uid="{7E4ABAD3-7A31-42FB-BF2A-44064023A161}"/>
    <cellStyle name="Normal 4 4 2 2 3 2 2" xfId="2402" xr:uid="{4B30C89D-797F-4D98-BC77-56852CC06B11}"/>
    <cellStyle name="Normal 4 4 2 2 3 2 2 2" xfId="2403" xr:uid="{AAE09A29-73F2-4AE5-950B-DFCF56AC1BEA}"/>
    <cellStyle name="Normal 4 4 2 2 3 2 2 2 2" xfId="2404" xr:uid="{DAC8D6A6-6CEF-46C2-B13D-D8DD553392B6}"/>
    <cellStyle name="Normal 4 4 2 2 3 2 2 2 3" xfId="2405" xr:uid="{C104CFE5-D8DB-4102-9F59-92BA538B111B}"/>
    <cellStyle name="Normal 4 4 2 2 3 2 2 2 3 2" xfId="2406" xr:uid="{89307644-3D84-4342-A319-95692337D6EB}"/>
    <cellStyle name="Normal 4 4 2 2 3 2 2 3" xfId="2407" xr:uid="{4A2E3A1E-9C2D-4E8C-870F-515AC2EABB39}"/>
    <cellStyle name="Normal 4 4 2 2 3 2 3" xfId="2408" xr:uid="{C8C96822-1111-4F41-901C-78791F3D3B7A}"/>
    <cellStyle name="Normal 4 4 2 2 3 3" xfId="2409" xr:uid="{66D3EAF1-BE1F-44DB-991A-2BAC5BC7490F}"/>
    <cellStyle name="Normal 4 4 2 2 4" xfId="2410" xr:uid="{1F4BCB05-4E98-488F-81A7-2F963C8B0F5A}"/>
    <cellStyle name="Normal 4 4 2 3" xfId="2411" xr:uid="{22FAB394-AAA0-4865-8C51-C65BD1440E03}"/>
    <cellStyle name="Normal 4 4 2 3 2" xfId="2412" xr:uid="{C4D7E853-64E7-4F58-B980-E4599FCF76A2}"/>
    <cellStyle name="Normal 4 4 2 3 2 2" xfId="2413" xr:uid="{A69C9932-1445-47F2-90EF-0D9E258486E4}"/>
    <cellStyle name="Normal 4 4 2 3 2 2 2" xfId="2414" xr:uid="{B4AED941-CA70-4220-AAB9-7E0615E69FF1}"/>
    <cellStyle name="Normal 4 4 2 3 2 2 2 2" xfId="2415" xr:uid="{80E30896-07FA-400E-8FE8-167E1531519B}"/>
    <cellStyle name="Normal 4 4 2 3 2 2 2 2 2" xfId="2416" xr:uid="{CC9FFFDA-02C8-49F2-9BAB-2C62A1F1C350}"/>
    <cellStyle name="Normal 4 4 2 3 2 2 2 2 2 2" xfId="2417" xr:uid="{1FD7373B-AB05-4DB7-9E22-5024993C6D25}"/>
    <cellStyle name="Normal 4 4 2 3 2 2 2 2 2 2 2" xfId="2418" xr:uid="{8243A778-E8D5-4221-B7C2-89D3C4D4D380}"/>
    <cellStyle name="Normal 4 4 2 3 2 2 2 2 2 3" xfId="2419" xr:uid="{D4BA660F-E55C-4D13-B65C-5E1C7E90954B}"/>
    <cellStyle name="Normal 4 4 2 3 2 2 2 2 2 3 2" xfId="2420" xr:uid="{00C7589C-C24E-4ECA-86C2-B44CA7FAB082}"/>
    <cellStyle name="Normal 4 4 2 3 2 2 2 2 2 4" xfId="2421" xr:uid="{74FA95BB-201F-477D-8CEC-B9401B4CF2B7}"/>
    <cellStyle name="Normal 4 4 2 3 2 2 2 2 3" xfId="2422" xr:uid="{68B82588-54C7-4739-B855-DB3CFA23681E}"/>
    <cellStyle name="Normal 4 4 2 3 2 2 2 3" xfId="2423" xr:uid="{EF24478D-F4FC-4506-A9EA-ED8D99EABD5F}"/>
    <cellStyle name="Normal 4 4 2 3 2 2 2 3 2" xfId="2424" xr:uid="{43A1ABFF-1A67-4F8A-BDFA-4DACFA13CB0E}"/>
    <cellStyle name="Normal 4 4 2 3 2 2 2 4" xfId="2425" xr:uid="{4F78B101-86A4-425B-A532-742CDB5A27A5}"/>
    <cellStyle name="Normal 4 4 2 3 2 2 3" xfId="2426" xr:uid="{FA356CE7-A2CB-4B80-8814-29D90AEA7B9C}"/>
    <cellStyle name="Normal 4 4 2 3 2 3" xfId="2427" xr:uid="{229CA57C-0A9C-47A6-B666-0C23C0C8114E}"/>
    <cellStyle name="Normal 4 4 2 3 3" xfId="2428" xr:uid="{789D67B6-6513-4AEA-803B-62353CE5C58E}"/>
    <cellStyle name="Normal 4 4 2 4" xfId="2429" xr:uid="{50CCF5D5-A355-4895-ACB3-2C3404504DA0}"/>
    <cellStyle name="Normal 4 4 2 5" xfId="2396" xr:uid="{D6AADA7B-C320-41E1-8C7F-78DC20D75AF9}"/>
    <cellStyle name="Normal 4 4 3" xfId="2430" xr:uid="{30BD1D35-3A2D-4476-A94E-2ACD1C8896D0}"/>
    <cellStyle name="Normal 4 4 3 2" xfId="2431" xr:uid="{CC57A065-F154-42F7-8D54-269174D4F294}"/>
    <cellStyle name="Normal 4 4 3 2 2" xfId="2432" xr:uid="{089B62FC-76C2-482C-AC48-E258433AD556}"/>
    <cellStyle name="Normal 4 4 3 2 2 2" xfId="2433" xr:uid="{A0EF0D77-2D18-4574-AF51-70BB6C1645BB}"/>
    <cellStyle name="Normal 4 4 3 2 2 2 2" xfId="2434" xr:uid="{DB5292D6-1566-49BE-BAD4-06409AF32014}"/>
    <cellStyle name="Normal 4 4 3 2 2 2 2 2" xfId="2435" xr:uid="{14634227-BABB-405C-B443-D08AF5542369}"/>
    <cellStyle name="Normal 4 4 3 2 2 2 2 2 2" xfId="2436" xr:uid="{D4F4E947-A6D5-4BE0-95A7-18ABEC083BD3}"/>
    <cellStyle name="Normal 4 4 3 2 2 2 2 2 2 2" xfId="2437" xr:uid="{8488775A-9699-4F90-B129-B5381C50D325}"/>
    <cellStyle name="Normal 4 4 3 2 2 2 2 2 3" xfId="2438" xr:uid="{54A6160C-B842-4BEB-8F25-FAB630E72CB6}"/>
    <cellStyle name="Normal 4 4 3 2 2 2 2 3" xfId="2439" xr:uid="{18E283FA-0D03-4994-98AD-6CF12F43D44C}"/>
    <cellStyle name="Normal 4 4 3 2 2 2 3" xfId="2440" xr:uid="{F90A7E1B-2CF9-467E-A786-0023897DCC91}"/>
    <cellStyle name="Normal 4 4 3 2 2 3" xfId="2441" xr:uid="{30F2745A-062C-4912-9529-5FC774596E59}"/>
    <cellStyle name="Normal 4 4 3 2 3" xfId="2442" xr:uid="{AF9E2C56-B0AA-4CC4-8D6E-D0571AD0B076}"/>
    <cellStyle name="Normal 4 4 3 3" xfId="2443" xr:uid="{A75DF682-EA55-48E2-9130-41A9235B3F8D}"/>
    <cellStyle name="Normal 4 4 3 3 2" xfId="2444" xr:uid="{B5ACFCAB-2B45-4984-A70C-802D4F4F592B}"/>
    <cellStyle name="Normal 4 4 3 4" xfId="2445" xr:uid="{CE95DB54-602D-49C7-9694-66BBA74D22C4}"/>
    <cellStyle name="Normal 4 4 3 4 2" xfId="2446" xr:uid="{9EC4038F-7AB6-4AEE-9F85-ABCA383BAB26}"/>
    <cellStyle name="Normal 4 4 3 4 2 2" xfId="2447" xr:uid="{F0EB7510-2403-4BDB-AA1D-3C80EAF0D1C9}"/>
    <cellStyle name="Normal 4 4 3 4 2 2 2" xfId="2448" xr:uid="{993408D4-65AC-4062-8146-FA209CE2168F}"/>
    <cellStyle name="Normal 4 4 3 4 2 2 2 2" xfId="2449" xr:uid="{55BA91D7-B153-4817-83CA-6D2EC6B2D846}"/>
    <cellStyle name="Normal 4 4 3 4 2 2 2 2 2" xfId="2450" xr:uid="{64682ACA-5380-4580-BA5D-1019BB6AC6C7}"/>
    <cellStyle name="Normal 4 4 3 4 2 2 2 2 3" xfId="2451" xr:uid="{714ED4DB-DC6B-42D5-920D-4BC9FC2A1FFD}"/>
    <cellStyle name="Normal 4 4 3 4 2 2 2 2 3 2" xfId="2452" xr:uid="{92B989EE-713E-4622-BA98-74B9ADF78FD6}"/>
    <cellStyle name="Normal 4 4 3 4 2 2 2 3" xfId="2453" xr:uid="{C335E751-0448-4A7C-BF52-CA06451D40EB}"/>
    <cellStyle name="Normal 4 4 3 4 2 2 3" xfId="2454" xr:uid="{F0783637-3BBC-4377-BC97-301267D3ADC5}"/>
    <cellStyle name="Normal 4 4 3 4 2 2 3 2" xfId="2455" xr:uid="{9472E3FD-49F1-4187-A244-6D47E95ABA2A}"/>
    <cellStyle name="Normal 4 4 3 4 2 2 3 2 2" xfId="2456" xr:uid="{479081EA-3485-4800-ACF4-0C01001C24BD}"/>
    <cellStyle name="Normal 4 4 3 4 2 2 3 2 3" xfId="2457" xr:uid="{1323A634-0A6D-484A-B9AC-D74FA5B86CE7}"/>
    <cellStyle name="Normal 4 4 3 4 2 2 3 3" xfId="2458" xr:uid="{0D0C51FE-5591-4FF2-9B39-B491058AB57B}"/>
    <cellStyle name="Normal 4 4 3 4 2 2 3 4" xfId="2459" xr:uid="{E704C632-D0E7-49C4-BC01-147181BCD18A}"/>
    <cellStyle name="Normal 4 4 3 4 2 2 4" xfId="2460" xr:uid="{D972A8E2-A389-4D6C-8685-17FF83F57FC9}"/>
    <cellStyle name="Normal 4 4 3 4 2 3" xfId="2461" xr:uid="{86CD8918-4A57-40E9-AEB5-F790D4A1CF01}"/>
    <cellStyle name="Normal 4 4 3 4 3" xfId="2462" xr:uid="{16483CFC-713E-4EE5-8F29-0B8BE781668B}"/>
    <cellStyle name="Normal 4 4 3 5" xfId="2463" xr:uid="{A65EDF69-75E1-4BF5-A723-4F0C1FB5B369}"/>
    <cellStyle name="Normal 4 4 4" xfId="2464" xr:uid="{CBE7A171-AD11-4CB8-BB6E-0F06B6C3951B}"/>
    <cellStyle name="Normal 4 4 5" xfId="2395" xr:uid="{4D3273B9-EA83-4F1C-ACF3-07CDF34357C7}"/>
    <cellStyle name="Normal 4 5" xfId="1325" xr:uid="{100236D1-3BED-4359-B2D7-B62D0FCF1066}"/>
    <cellStyle name="Normal 4 5 2" xfId="1326" xr:uid="{93066651-9B9E-4BD5-B98D-42C1867EB6F4}"/>
    <cellStyle name="Normal 4 5 2 2" xfId="2466" xr:uid="{979C8FC3-0872-4C54-853D-7791368A4116}"/>
    <cellStyle name="Normal 4 5 3" xfId="2467" xr:uid="{3A73B651-5D78-4431-8919-E81D06407C27}"/>
    <cellStyle name="Normal 4 5 4" xfId="2465" xr:uid="{9F62C7D4-DAC1-4BF8-A2DF-171823BBAB1F}"/>
    <cellStyle name="Normal 4 6" xfId="1327" xr:uid="{16A14ADB-3436-48E5-8DF5-11C55D0EEBD8}"/>
    <cellStyle name="Normal 4 6 2" xfId="1328" xr:uid="{40D1707A-5F51-4361-8018-926EACEDF8BA}"/>
    <cellStyle name="Normal 4 6 3" xfId="2468" xr:uid="{C8D8AE12-D83C-4933-8663-91754B037D28}"/>
    <cellStyle name="Normal 4 7" xfId="1329" xr:uid="{6FC34DC0-3186-45B3-973E-9DC972EAA43D}"/>
    <cellStyle name="Normal 4 7 2" xfId="1330" xr:uid="{0D134D59-3038-47BC-97B6-ED1C11BC15B9}"/>
    <cellStyle name="Normal 4 8" xfId="1331" xr:uid="{DF1109BE-863C-4178-AD77-48BE7EE57779}"/>
    <cellStyle name="Normal 4 8 2" xfId="1332" xr:uid="{ED52142C-81C3-4FFA-9212-7000570C0E65}"/>
    <cellStyle name="Normal 4 9" xfId="1333" xr:uid="{8A78D4DC-1015-44C7-B710-B127113DEDC5}"/>
    <cellStyle name="Normal 4 9 2" xfId="1334" xr:uid="{0698D036-265B-41CE-A6FB-5E427D59BD14}"/>
    <cellStyle name="Normal 40" xfId="1335" xr:uid="{88CD9054-7C0F-4FEB-AFD2-BE87E3B2BA30}"/>
    <cellStyle name="Normal 40 2" xfId="1336" xr:uid="{E00B278A-8372-4564-A762-D90904EDDB4B}"/>
    <cellStyle name="Normal 41" xfId="1337" xr:uid="{1FF91F37-8B52-47CF-A51A-9BC7DDFCF8C2}"/>
    <cellStyle name="Normal 41 2" xfId="1338" xr:uid="{2636B9E5-6FAE-42E4-94F5-6B06323E1C90}"/>
    <cellStyle name="Normal 42" xfId="1339" xr:uid="{BDBEBB25-CCDF-40F0-A76E-9AA3E4E2114B}"/>
    <cellStyle name="Normal 42 2" xfId="1340" xr:uid="{8ACF88CA-57A7-4130-8732-60C0B5B98516}"/>
    <cellStyle name="Normal 43" xfId="1341" xr:uid="{6B21F6F4-AE3C-4EF6-BC25-CACF133E65BA}"/>
    <cellStyle name="Normal 43 2" xfId="1342" xr:uid="{3E462B17-183F-4614-92CD-350A48E6B4AB}"/>
    <cellStyle name="Normal 44" xfId="1343" xr:uid="{05B65BCB-DD75-4281-A7BA-E5A1B6E0489C}"/>
    <cellStyle name="Normal 44 2" xfId="1344" xr:uid="{8319614F-5304-47B7-B75C-9D308861D8C7}"/>
    <cellStyle name="Normal 45" xfId="1345" xr:uid="{7FE8A034-D152-4063-807C-67CA2C1C6336}"/>
    <cellStyle name="Normal 45 2" xfId="1346" xr:uid="{F03452A6-48BB-4F8D-8354-55E72ED611A5}"/>
    <cellStyle name="Normal 46" xfId="1347" xr:uid="{AF5A1B0C-AB8E-46AC-A4E6-C1E4FE220FBB}"/>
    <cellStyle name="Normal 46 2" xfId="1348" xr:uid="{05E88652-FE0B-4FA2-95AC-772BE660F0C5}"/>
    <cellStyle name="Normal 47" xfId="1349" xr:uid="{2FB0B591-96B4-45B5-AAFB-F3D2D035CA6D}"/>
    <cellStyle name="Normal 48" xfId="1350" xr:uid="{14342918-C6BA-451F-B420-BD38115819E3}"/>
    <cellStyle name="Normal 49" xfId="1351" xr:uid="{899BD3BA-9079-4A76-929E-AB1E1DE9F49E}"/>
    <cellStyle name="Normal 5" xfId="1352" xr:uid="{280B9931-14BF-40EA-969E-AB22AB6B306F}"/>
    <cellStyle name="Normal 5 10" xfId="1353" xr:uid="{EAF55CC1-EB59-417C-9869-3AF8E380883A}"/>
    <cellStyle name="Normal 5 10 2" xfId="1354" xr:uid="{323EC559-E184-4AAE-B124-398D3D4F01AC}"/>
    <cellStyle name="Normal 5 11" xfId="1355" xr:uid="{78000A3B-D726-4717-B6A3-E3DB0AC7AA74}"/>
    <cellStyle name="Normal 5 11 2" xfId="1356" xr:uid="{8D2FEF2F-DE8F-4961-B3CC-9396BE029D0E}"/>
    <cellStyle name="Normal 5 12" xfId="1357" xr:uid="{623269BC-A87C-4A6C-AF5F-64CA25967FF3}"/>
    <cellStyle name="Normal 5 13" xfId="1358" xr:uid="{D7FD5A09-4156-4E54-B76C-571CA6949A69}"/>
    <cellStyle name="Normal 5 14" xfId="2469" xr:uid="{B0B7EAED-8461-4FCF-ACA7-CDA4EC11FF64}"/>
    <cellStyle name="Normal 5 2" xfId="1359" xr:uid="{CEB18B92-F245-4E46-AC59-E8D16B101369}"/>
    <cellStyle name="Normal 5 2 2" xfId="1360" xr:uid="{DA940FDB-E172-4722-B6C9-9891F28E84D5}"/>
    <cellStyle name="Normal 5 2 2 2" xfId="2471" xr:uid="{FE321A3E-A56C-4066-B227-DF77DE9712BB}"/>
    <cellStyle name="Normal 5 2 3" xfId="2470" xr:uid="{5E6BA93D-9DCA-43A9-BD20-BF396DB1C5C4}"/>
    <cellStyle name="Normal 5 3" xfId="1361" xr:uid="{73B99307-3A1F-4484-AED0-7DE255596444}"/>
    <cellStyle name="Normal 5 3 2" xfId="1362" xr:uid="{64203793-9EC7-4304-9894-BE1618AEAE28}"/>
    <cellStyle name="Normal 5 3 2 2" xfId="2473" xr:uid="{BCB2D4E5-1DBD-4287-8D33-80D5E96B4CE1}"/>
    <cellStyle name="Normal 5 3 3" xfId="2472" xr:uid="{9685E60E-79DB-4B88-8676-72536A18B1A0}"/>
    <cellStyle name="Normal 5 4" xfId="1363" xr:uid="{92F1C2DD-7767-4C5E-9E7F-C7B9F524ECF7}"/>
    <cellStyle name="Normal 5 4 2" xfId="1364" xr:uid="{958C9338-D845-4F66-815E-FEAFDAD89825}"/>
    <cellStyle name="Normal 5 5" xfId="1365" xr:uid="{C62E288C-4C27-4B79-96D1-46CF370091DB}"/>
    <cellStyle name="Normal 5 5 2" xfId="1366" xr:uid="{73A115D8-AEDA-4618-8933-E6CF61A2AFFB}"/>
    <cellStyle name="Normal 5 6" xfId="1367" xr:uid="{70C8EDB0-C5BE-421C-B454-FECA34FAE080}"/>
    <cellStyle name="Normal 5 6 2" xfId="1368" xr:uid="{04500D27-D7FC-474C-AA45-A6F5D670A9D9}"/>
    <cellStyle name="Normal 5 7" xfId="1369" xr:uid="{EC35BE7A-974B-4BC9-9B4E-617BD26AAAA0}"/>
    <cellStyle name="Normal 5 7 2" xfId="1370" xr:uid="{55DF9BBC-0D87-4319-817F-D7C867C9EB74}"/>
    <cellStyle name="Normal 5 8" xfId="1371" xr:uid="{9E32FEA8-4CF0-4BE0-87DC-4049AD0F72A8}"/>
    <cellStyle name="Normal 5 8 2" xfId="1372" xr:uid="{06B00527-A875-4924-B0CA-FBA37C711E87}"/>
    <cellStyle name="Normal 5 9" xfId="1373" xr:uid="{C325FAC8-6363-417C-B46A-CC47C895D28D}"/>
    <cellStyle name="Normal 5 9 2" xfId="1374" xr:uid="{0DC13EC5-90A1-4658-9890-8744E09CE6F4}"/>
    <cellStyle name="Normal 5_20130128_ITS on reporting_Annex I_CA" xfId="3214" xr:uid="{CA45ED5E-AF5A-4329-B0A9-80531EA91508}"/>
    <cellStyle name="Normal 50" xfId="1375" xr:uid="{3A2ED8C3-7823-418B-819D-8BAACA901F5F}"/>
    <cellStyle name="Normal 51" xfId="1376" xr:uid="{6BE11A22-9F83-4EB6-A3C5-E9CC8328FE23}"/>
    <cellStyle name="Normal 52" xfId="1377" xr:uid="{6418C72F-F093-4477-A79B-5175287D5679}"/>
    <cellStyle name="Normal 53" xfId="1378" xr:uid="{B7ADE133-7901-413A-9DD0-E23591CF4AC5}"/>
    <cellStyle name="Normal 54" xfId="1379" xr:uid="{15EC9A9D-D694-4C29-9C81-CC9980D3DE42}"/>
    <cellStyle name="Normal 55" xfId="1380" xr:uid="{65617F6C-7651-4C68-9562-E77F6642019C}"/>
    <cellStyle name="Normal 56" xfId="1381" xr:uid="{C51D06C7-90E0-4DDF-87AA-5FD8F640318E}"/>
    <cellStyle name="Normal 57" xfId="1382" xr:uid="{1CCAF214-6E98-4D03-A95D-EE6679CDF516}"/>
    <cellStyle name="Normal 58" xfId="1383" xr:uid="{648FEA0C-500E-4B09-85CB-3195EE3D8433}"/>
    <cellStyle name="Normal 59" xfId="1384" xr:uid="{AB6EDBC1-79EC-4283-BA57-70F6002C8481}"/>
    <cellStyle name="Normal 6" xfId="1385" xr:uid="{1A29DAB5-CC54-4B45-9525-BE83A48221BD}"/>
    <cellStyle name="Normal 6 10" xfId="3215" xr:uid="{B77CDDB8-F449-432A-A7D7-933D9EF41451}"/>
    <cellStyle name="Normal 6 2" xfId="1386" xr:uid="{7F2BBA44-AC74-41E2-8DE8-F8F9042FE65B}"/>
    <cellStyle name="Normal 6 2 2" xfId="2475" xr:uid="{874B0E1C-45D5-4855-955D-8FF9E59EC345}"/>
    <cellStyle name="Normal 6 2 3" xfId="2476" xr:uid="{3B767B2D-328C-42CA-A9B0-5E30F74696C5}"/>
    <cellStyle name="Normal 6 2 4" xfId="2474" xr:uid="{75DBAB14-CF87-4092-9812-1D912CB1047E}"/>
    <cellStyle name="Normal 6 3" xfId="1387" xr:uid="{9B6537EA-AB82-465B-8DBB-89D7E80FBFBD}"/>
    <cellStyle name="Normal 6 3 2" xfId="2477" xr:uid="{452F5844-8322-4387-9C07-C027A752294B}"/>
    <cellStyle name="Normal 6 3 3" xfId="2478" xr:uid="{186EE19B-E4F8-48F0-A5E5-FADB372C32A9}"/>
    <cellStyle name="Normal 6 4" xfId="1388" xr:uid="{3341BEE7-B55E-4DDA-A6D5-77588EAAB467}"/>
    <cellStyle name="Normal 6 4 2" xfId="2479" xr:uid="{DF527E94-602A-4F83-BE71-2DE1CFC35171}"/>
    <cellStyle name="Normal 6 5" xfId="1389" xr:uid="{EFAFBAEF-F2FA-4742-9A6A-19F13B352C67}"/>
    <cellStyle name="Normal 6 5 2" xfId="1390" xr:uid="{DCBB4900-10E4-4214-8CB3-9C4720DD747E}"/>
    <cellStyle name="Normal 6 6" xfId="1391" xr:uid="{207DE1A1-2DE6-4722-B124-34AD7FA05180}"/>
    <cellStyle name="Normal 6 6 2" xfId="1392" xr:uid="{4C378FD4-A607-472C-997A-C25814420D26}"/>
    <cellStyle name="Normal 6 7" xfId="1393" xr:uid="{566C4A7F-F0F4-4791-8413-F133FEB776E6}"/>
    <cellStyle name="Normal 6 7 2" xfId="1394" xr:uid="{5F2DFABC-62BB-459F-B5EB-F0F0A13F0F47}"/>
    <cellStyle name="Normal 6 8" xfId="1395" xr:uid="{F0D468C2-EADA-48EB-B0AE-2DAFB3306C78}"/>
    <cellStyle name="Normal 6 9" xfId="1396" xr:uid="{36455353-346D-4D80-B2B8-DB99D26E95D3}"/>
    <cellStyle name="Normal 60" xfId="1397" xr:uid="{BB9E47C0-44FA-4206-93C2-96D858F0FE30}"/>
    <cellStyle name="Normal 61" xfId="1398" xr:uid="{5CBE27B1-1B8C-4EC3-9B27-641FA2A5F91B}"/>
    <cellStyle name="Normal 62" xfId="1399" xr:uid="{77DB7702-7016-4D23-A034-F8BAAC73B0FA}"/>
    <cellStyle name="Normal 63" xfId="1400" xr:uid="{6ED1A6B7-F006-4A1A-824D-BB9C65591160}"/>
    <cellStyle name="Normal 64" xfId="1401" xr:uid="{8BF6C435-511A-4003-A623-84618ADC7768}"/>
    <cellStyle name="Normal 65" xfId="1402" xr:uid="{4F37F5A2-9336-4B32-9F2A-3D86FC665E62}"/>
    <cellStyle name="Normal 66" xfId="1403" xr:uid="{B1743FFD-B95B-4336-83F0-CE575D120B42}"/>
    <cellStyle name="Normal 67" xfId="1404" xr:uid="{3B417B13-6C3C-47C8-8362-D165BF458554}"/>
    <cellStyle name="Normal 68" xfId="1405" xr:uid="{0241B9C8-7CA0-4762-83A0-96FC12CFC6ED}"/>
    <cellStyle name="Normal 69" xfId="1406" xr:uid="{6FBDF3C2-B7D1-4C4F-9A6E-9A1389E8EABF}"/>
    <cellStyle name="Normal 7" xfId="1407" xr:uid="{CF26BB84-998D-4551-AF47-58342445CA01}"/>
    <cellStyle name="Normal 7 2" xfId="1408" xr:uid="{4C24DB6A-3028-4E59-8423-3B94151A3433}"/>
    <cellStyle name="Normal 7 2 2" xfId="2481" xr:uid="{BAEC1C9C-4500-4E9F-A7FE-8D3C0B0EF721}"/>
    <cellStyle name="Normal 7 2 2 2" xfId="2482" xr:uid="{48A80C1B-0FB6-49EF-9C10-64D7E3F45CB4}"/>
    <cellStyle name="Normal 7 2 2 2 2" xfId="2483" xr:uid="{68F25C3D-5A3D-4AC2-B391-F2539CB067C7}"/>
    <cellStyle name="Normal 7 2 2 3" xfId="2484" xr:uid="{3F1DFCC4-E66C-414D-863B-04C453DA77CC}"/>
    <cellStyle name="Normal 7 2 2 3 2" xfId="2485" xr:uid="{5E1BC5D2-189E-4A17-879F-5642AF848CB9}"/>
    <cellStyle name="Normal 7 2 2 3 2 2" xfId="2486" xr:uid="{5D44B667-3556-4D2B-B005-0F3CEBC70413}"/>
    <cellStyle name="Normal 7 2 2 3 2 2 3" xfId="2487" xr:uid="{3B32C53C-4652-4F3A-8DB4-BD3617571746}"/>
    <cellStyle name="Normal 7 2 2 3 2 2 3 2" xfId="2488" xr:uid="{599BB1FB-3AC3-4329-9385-822A3534A415}"/>
    <cellStyle name="Normal 7 2 2 3 2 2 3 2 2" xfId="2489" xr:uid="{C0178831-5DD9-42DE-B1AE-C1E704EFD5CC}"/>
    <cellStyle name="Normal 7 2 2 3 2 4" xfId="2490" xr:uid="{3403138A-575C-454A-BEB9-18A6248FB19F}"/>
    <cellStyle name="Normal 7 2 2 3 2 4 2" xfId="2491" xr:uid="{A8D6A562-BD59-45EB-83F3-D41A341CC34E}"/>
    <cellStyle name="Normal 7 2 2 3 2 4 2 2" xfId="2492" xr:uid="{360F9EF8-A3DA-49B6-AA74-6D791FD6CA09}"/>
    <cellStyle name="Normal 7 2 2 3 2 4 2 2 2" xfId="2493" xr:uid="{899A85B8-F677-417B-A136-DD2E37C34041}"/>
    <cellStyle name="Normal 7 2 2 3 2 4 2 2 2 2" xfId="2494" xr:uid="{13712F54-82CF-44DC-AC04-20E3D9AC4E7F}"/>
    <cellStyle name="Normal 7 2 2 3 2 4 2 2 2 2 2" xfId="2495" xr:uid="{0AD76312-C972-4C5F-A3BA-7A8C240DA2C5}"/>
    <cellStyle name="Normal 7 2 2 3 3" xfId="2496" xr:uid="{3B638BE6-F6C9-4D74-9E4A-603A1E60D6DE}"/>
    <cellStyle name="Normal 7 2 2 4" xfId="2497" xr:uid="{88A7CA33-8AC5-40BF-B134-CCF2305AF75E}"/>
    <cellStyle name="Normal 7 2 3" xfId="2498" xr:uid="{7BA909CE-2A26-45AD-A15B-0FA3DB847D72}"/>
    <cellStyle name="Normal 7 2 3 2" xfId="2499" xr:uid="{F45A183B-81D4-42BA-A2A5-6F4E2A74E615}"/>
    <cellStyle name="Normal 7 2 3 2 2" xfId="2500" xr:uid="{D37F3987-05F3-4CB3-8AE2-750E6034C04A}"/>
    <cellStyle name="Normal 7 2 3 3" xfId="2501" xr:uid="{C95D45ED-1391-452A-85C9-C84A7ED50741}"/>
    <cellStyle name="Normal 7 2 3 3 2" xfId="2502" xr:uid="{A9275C80-0FA5-4D2B-8BFC-A5EF008AA736}"/>
    <cellStyle name="Normal 7 2 3 4" xfId="2503" xr:uid="{E0CE2635-6F09-43B4-955E-E645F3E35971}"/>
    <cellStyle name="Normal 7 2 3 4 2" xfId="2504" xr:uid="{EF0C17B9-64C1-44C0-9C90-C622074D852E}"/>
    <cellStyle name="Normal 7 2 3 4 2 2" xfId="2505" xr:uid="{958C049B-73BC-43BA-916C-7868064F6DAC}"/>
    <cellStyle name="Normal 7 2 3 4 2 3" xfId="2506" xr:uid="{8C3DB251-7A56-4B0B-8E5E-BCE63CECEB5E}"/>
    <cellStyle name="Normal 7 2 3 4 2 3 2" xfId="2507" xr:uid="{88B2E222-A40A-4C7D-BD85-BE4D33B24517}"/>
    <cellStyle name="Normal 7 2 3 4 2 3 2 2" xfId="2508" xr:uid="{C3925651-96A3-41F6-876B-60007B069002}"/>
    <cellStyle name="Normal 7 2 3 4 2 3 2 2 2" xfId="2509" xr:uid="{60EA04B1-182D-41AE-BDE7-F76042C1E291}"/>
    <cellStyle name="Normal 7 2 3 4 2 3 2 2 2 2" xfId="2510" xr:uid="{E24F7A58-A2C4-4FD2-87AF-24CB19D19402}"/>
    <cellStyle name="Normal 7 2 3 4 2 3 2 2 3" xfId="2511" xr:uid="{6331C707-ADE7-48FC-BB1E-98C79C189B8C}"/>
    <cellStyle name="Normal 7 2 3 4 2 3 2 2 3 2" xfId="2512" xr:uid="{510F1F64-630A-44C8-8F33-D4D1338BDCC3}"/>
    <cellStyle name="Normal 7 2 3 4 3" xfId="2513" xr:uid="{0DE46291-361E-4F3C-8AD0-3016A20EAA2D}"/>
    <cellStyle name="Normal 7 2 3 5" xfId="2514" xr:uid="{75375759-1382-40B1-A792-202A4E7A20AD}"/>
    <cellStyle name="Normal 7 2 4" xfId="2515" xr:uid="{C420C64D-721D-472D-8420-BA64C1FA422D}"/>
    <cellStyle name="Normal 7 2 5" xfId="2516" xr:uid="{CDF51782-C88C-40FF-A0A1-81E6FEFD77F2}"/>
    <cellStyle name="Normal 7 2 6" xfId="2480" xr:uid="{0810ACAB-2371-42E4-9022-86948E58CA9C}"/>
    <cellStyle name="Normal 7 3" xfId="1409" xr:uid="{31B660CA-B681-47C3-B001-A82BE99F0299}"/>
    <cellStyle name="Normal 7 3 2" xfId="2518" xr:uid="{3DCDA41E-F343-4AA8-9B2C-7440F31CE7E6}"/>
    <cellStyle name="Normal 7 3 3" xfId="2517" xr:uid="{F7791288-06E5-4633-A12A-452A0AA9F0B2}"/>
    <cellStyle name="Normal 7 4" xfId="1410" xr:uid="{AEF97D29-33F5-4A4F-8303-74BF186AD3A0}"/>
    <cellStyle name="Normal 7 4 2" xfId="2520" xr:uid="{BE74A352-7C35-4059-8B47-AAE4D5F3321A}"/>
    <cellStyle name="Normal 7 4 2 2" xfId="2521" xr:uid="{B63246E4-E1A0-4E17-83C4-79C88918E9F4}"/>
    <cellStyle name="Normal 7 4 2 2 2" xfId="2522" xr:uid="{CD0368AA-850D-443B-B1E5-0DD3A6D95157}"/>
    <cellStyle name="Normal 7 4 2 3" xfId="2523" xr:uid="{6AC6EE3D-8593-4734-8C8D-EF1801C9A9FE}"/>
    <cellStyle name="Normal 7 4 2 3 2" xfId="2524" xr:uid="{336915C5-A36F-43A3-B252-5AAA2BDF99E7}"/>
    <cellStyle name="Normal 7 4 2 3 2 2" xfId="2525" xr:uid="{FBCA99D7-BC49-49FD-A368-3C8B6031ED02}"/>
    <cellStyle name="Normal 7 4 2 3 2 2 3" xfId="2526" xr:uid="{BA405593-6FF2-448F-9C4B-3A1C8A30708A}"/>
    <cellStyle name="Normal 7 4 2 3 2 2 3 2" xfId="2527" xr:uid="{9D38D285-9857-4776-98E2-9A6E9F85DF64}"/>
    <cellStyle name="Normal 7 4 2 3 2 2 3 2 2" xfId="2528" xr:uid="{3206C7CA-73AC-407D-9668-CAAD519D0CC0}"/>
    <cellStyle name="Normal 7 4 2 3 3" xfId="2529" xr:uid="{7C80972A-69FC-4D52-B7C7-02CC313A6BA7}"/>
    <cellStyle name="Normal 7 4 2 4" xfId="2530" xr:uid="{052AB4F3-5712-49C2-A929-635C5291A562}"/>
    <cellStyle name="Normal 7 4 2 4 2" xfId="2531" xr:uid="{C1FCAB0F-13F3-4F3D-824B-0E01A1D21CD7}"/>
    <cellStyle name="Normal 7 4 2 5" xfId="2532" xr:uid="{1FA467CD-559F-4EA8-90AE-A63AE7F45471}"/>
    <cellStyle name="Normal 7 4 2 5 2" xfId="2533" xr:uid="{C522FB90-16AE-42DE-8028-F8059031AEAA}"/>
    <cellStyle name="Normal 7 4 2 5 2 2" xfId="2534" xr:uid="{CDFBF2E8-08E2-48C0-96F0-7E883214009E}"/>
    <cellStyle name="Normal 7 4 2 5 2 3" xfId="2535" xr:uid="{82D4C7C2-935D-4F71-B4BE-DBC45DEB6954}"/>
    <cellStyle name="Normal 7 4 2 5 2 3 2" xfId="2536" xr:uid="{69A499D1-A8F8-4380-965B-8BAEF0FBCC9A}"/>
    <cellStyle name="Normal 7 4 2 5 2 3 2 2" xfId="2537" xr:uid="{A51E3E8A-C8DD-460E-9B6A-7D5BFAFA4615}"/>
    <cellStyle name="Normal 7 4 2 5 2 3 2 2 2" xfId="2538" xr:uid="{075FC57B-FF5F-417E-8607-040BB87C13C2}"/>
    <cellStyle name="Normal 7 4 2 5 2 3 2 3" xfId="2539" xr:uid="{3E1ED512-ADD3-4740-938E-235C5EB03ECE}"/>
    <cellStyle name="Normal 7 4 2 5 2 3 2 3 2" xfId="2540" xr:uid="{70DF0BBA-3FB5-4424-8DF6-43E7069A62CE}"/>
    <cellStyle name="Normal 7 4 2 5 2 3 2 3 2 2" xfId="2541" xr:uid="{67854C9A-F3C3-461F-9EC0-ED98F9ABC505}"/>
    <cellStyle name="Normal 7 4 2 5 2 3 2 3 2 2 2" xfId="2542" xr:uid="{9EC3A5B2-5750-4F14-BD78-57601004F704}"/>
    <cellStyle name="Normal 7 4 2 5 3" xfId="2543" xr:uid="{CAA45677-6165-4C48-BE28-ACF076E4FC98}"/>
    <cellStyle name="Normal 7 4 2 6" xfId="2544" xr:uid="{A54E909A-60A8-4DE1-9E8A-BBCE090E8B6D}"/>
    <cellStyle name="Normal 7 4 3" xfId="2545" xr:uid="{9267018C-AFC7-4F7F-856E-06BF825D6F7E}"/>
    <cellStyle name="Normal 7 4 3 2" xfId="2546" xr:uid="{D3A85029-2E24-4274-BAF3-C02AF117B3F9}"/>
    <cellStyle name="Normal 7 4 3 2 2" xfId="2547" xr:uid="{1AD75262-0F41-44B3-BF66-01F17E131DBD}"/>
    <cellStyle name="Normal 7 4 3 3" xfId="2548" xr:uid="{B7F05AFC-BF52-4942-A9C8-CF18A2915C5A}"/>
    <cellStyle name="Normal 7 4 3 3 2" xfId="2549" xr:uid="{34A8EA47-2D02-4563-A269-8DF554A2ADD3}"/>
    <cellStyle name="Normal 7 4 3 3 2 2" xfId="2550" xr:uid="{79D26B97-2138-44CD-8CF2-FC9039C860D4}"/>
    <cellStyle name="Normal 7 4 3 3 2 2 2" xfId="2551" xr:uid="{1AC04A4E-8CB6-401A-8AC0-259638881E53}"/>
    <cellStyle name="Normal 7 4 3 3 2 2 2 2" xfId="2552" xr:uid="{72E1B32B-2ACA-40E8-ADDA-1756F2C873BB}"/>
    <cellStyle name="Normal 7 4 3 3 2 2 3" xfId="2553" xr:uid="{DBA8FA21-8565-4DA3-9BE1-1D19C56FE332}"/>
    <cellStyle name="Normal 7 4 3 3 2 3" xfId="2554" xr:uid="{9CBE74A6-38B9-4950-87DD-84EC30F14C07}"/>
    <cellStyle name="Normal 7 4 3 3 3" xfId="2555" xr:uid="{CB0C3A60-20C4-4DAB-A6D5-E4AA518AC5D4}"/>
    <cellStyle name="Normal 7 4 3 4" xfId="2556" xr:uid="{05A2D0CA-06CD-4252-8573-3CE5700D231D}"/>
    <cellStyle name="Normal 7 4 4" xfId="2557" xr:uid="{7B86D7CD-88FE-48A5-874C-B4F96B4035B5}"/>
    <cellStyle name="Normal 7 4 5" xfId="2519" xr:uid="{EEFCEA60-0078-4C1A-B161-D6B6B57CAA26}"/>
    <cellStyle name="Normal 7 5" xfId="1411" xr:uid="{5ADC68D6-84E0-4C6E-8B4C-44114C491151}"/>
    <cellStyle name="Normal 7 5 2" xfId="2558" xr:uid="{C5316CEE-B2F1-4B04-8E28-A0E8B12E4AFC}"/>
    <cellStyle name="Normal 7 5 3" xfId="2559" xr:uid="{8741C213-591A-408B-9E79-97AB93F28D73}"/>
    <cellStyle name="Normal 7 6" xfId="2560" xr:uid="{E8DB3BD8-61D7-460D-9B62-D738521A352C}"/>
    <cellStyle name="Normal 7 7" xfId="2561" xr:uid="{0511A7C3-7440-4E61-93CC-E6FC343EE48B}"/>
    <cellStyle name="Normal 7 8" xfId="2562" xr:uid="{2061C936-C129-4316-872F-FB7706EACDE7}"/>
    <cellStyle name="Normal 70" xfId="1412" xr:uid="{284D4982-A296-4B1F-ADA1-E6C906658134}"/>
    <cellStyle name="Normal 70 2" xfId="1413" xr:uid="{C9687275-F65A-4DE8-BE16-7D18D137DCE1}"/>
    <cellStyle name="Normal 71" xfId="1414" xr:uid="{AD663A99-D7D0-4220-B64F-43BECC3AA9D5}"/>
    <cellStyle name="Normal 71 2" xfId="1415" xr:uid="{58E18136-C7BE-410B-8659-1EB605A31072}"/>
    <cellStyle name="Normal 72" xfId="1416" xr:uid="{F07BF2A5-4722-4D9A-A2D0-28BA8B2F8AA7}"/>
    <cellStyle name="Normal 72 2" xfId="1417" xr:uid="{1CBBE419-8E96-4EDC-9286-8797D5E8622A}"/>
    <cellStyle name="Normal 73" xfId="1418" xr:uid="{DA56E8F9-C251-4338-B2BD-8169AB3F1A35}"/>
    <cellStyle name="Normal 73 2" xfId="1419" xr:uid="{D8138E3B-7AC6-4969-BB34-AE64CA438640}"/>
    <cellStyle name="Normal 74" xfId="1420" xr:uid="{D4910C5B-685F-4B69-9F78-FF2B93D125B2}"/>
    <cellStyle name="Normal 74 2" xfId="1421" xr:uid="{248D8E0A-956B-498E-99FA-F309FABB22E6}"/>
    <cellStyle name="Normal 75" xfId="1422" xr:uid="{11589F58-3477-4159-8A9D-EDEB88B66D78}"/>
    <cellStyle name="Normal 75 2" xfId="1423" xr:uid="{C556DA4C-E264-4796-A934-ED77099E984C}"/>
    <cellStyle name="Normal 76" xfId="1424" xr:uid="{CA0847CA-88F5-49F3-8018-9F385569D8EE}"/>
    <cellStyle name="Normal 77" xfId="1425" xr:uid="{55646520-9E00-4334-9AE9-71932555B081}"/>
    <cellStyle name="Normal 78" xfId="54" xr:uid="{CAA81D37-CF6E-4714-ABB6-FE9BEE8C85D1}"/>
    <cellStyle name="Normal 8" xfId="1426" xr:uid="{D6D84A2D-55B3-43E7-8CC0-5704F3AF65B7}"/>
    <cellStyle name="Normal 8 2" xfId="1427" xr:uid="{C228FD32-F6F5-4950-80A1-B2B386D20104}"/>
    <cellStyle name="Normal 8 3" xfId="1428" xr:uid="{1CFF5EC1-BD92-453C-A39C-AD6E8FB2DCE1}"/>
    <cellStyle name="Normal 8 3 2" xfId="2565" xr:uid="{48582439-2CC4-472B-AC68-CBCB90192261}"/>
    <cellStyle name="Normal 8 3 3" xfId="2564" xr:uid="{4F0E5D20-0F2D-4C23-A931-886ECF12439F}"/>
    <cellStyle name="Normal 8 4" xfId="1429" xr:uid="{5DD55BA8-2F90-460D-9546-66341823641A}"/>
    <cellStyle name="Normal 8 4 2" xfId="2566" xr:uid="{4C323E07-CCA3-45ED-9BB1-870DB8EA9562}"/>
    <cellStyle name="Normal 8 5" xfId="2563" xr:uid="{F8EDCE23-80DB-4C77-8DF3-47FE0BB2FD1A}"/>
    <cellStyle name="Normal 8 6" xfId="3216" xr:uid="{35ED112F-42AE-40ED-8865-D7E00E95EF1A}"/>
    <cellStyle name="Normal 9" xfId="1430" xr:uid="{6B5E85B5-349C-4BCB-9332-9E1B73F65CCF}"/>
    <cellStyle name="Normal 9 2" xfId="1431" xr:uid="{FEE82E18-A644-4455-A076-4748FCDC7A4F}"/>
    <cellStyle name="Normal 9 2 2" xfId="1432" xr:uid="{E0EC5F06-B5DF-405F-BD89-02BA062DDDDE}"/>
    <cellStyle name="Normal 9 2 2 2" xfId="2569" xr:uid="{55413681-E566-477E-B9A6-EA83B78E9DE8}"/>
    <cellStyle name="Normal 9 2 3" xfId="2570" xr:uid="{E3598E80-E17C-4140-A4A4-7E378AA16361}"/>
    <cellStyle name="Normal 9 2 4" xfId="2568" xr:uid="{652DCE31-1065-41AF-9AEE-E2171A687326}"/>
    <cellStyle name="Normal 9 3" xfId="1433" xr:uid="{0CE005B1-787A-4757-AC42-78F9E835E4FE}"/>
    <cellStyle name="Normal 9 3 2" xfId="2571" xr:uid="{ACB4F685-FD5F-4AE1-BDEF-65D8B85F8078}"/>
    <cellStyle name="Normal 9 4" xfId="1434" xr:uid="{2E9E5EAB-0497-4B0E-B29F-2A81A42F818B}"/>
    <cellStyle name="Normal 9 4 2" xfId="2572" xr:uid="{15FAB12C-5334-4FB8-B360-D28ADF3482FF}"/>
    <cellStyle name="Normal 9 5" xfId="2573" xr:uid="{74F9BB0A-B131-4CB7-A103-0CE84D3C8864}"/>
    <cellStyle name="Normal 9 6" xfId="2567" xr:uid="{27E4F502-57EE-4D01-B102-18C632F0C9D7}"/>
    <cellStyle name="Normal 9 7" xfId="2891" xr:uid="{4F55BD84-A331-42B4-90A3-79C146300FB6}"/>
    <cellStyle name="Normal 94 2" xfId="2574" xr:uid="{E89299D1-7445-42F6-A965-FD53D86A89BA}"/>
    <cellStyle name="Normal." xfId="1435" xr:uid="{454CE7C3-0AB7-426B-9DEC-4532335BAC1A}"/>
    <cellStyle name="Normal_20 OPR" xfId="9" xr:uid="{00000000-0005-0000-0000-00000B000000}"/>
    <cellStyle name="Normale_2011 04 14 Templates for stress test_bcl" xfId="3217" xr:uid="{856E928C-50B5-497D-B4CD-7EECB0D1319F}"/>
    <cellStyle name="Notas" xfId="3218" xr:uid="{F45EE2FE-C0DB-430E-A259-759ECE564A92}"/>
    <cellStyle name="Notas 2" xfId="3288" xr:uid="{C4328A94-11BE-41CA-AFD7-8C29ED39AF0F}"/>
    <cellStyle name="Note 2" xfId="1436" xr:uid="{F9D83B65-CD2C-4634-9179-A2F50F402FAF}"/>
    <cellStyle name="Note 2 2" xfId="1437" xr:uid="{A9FD30B6-CC23-4832-9043-F3B81930007D}"/>
    <cellStyle name="Note 2 2 2" xfId="2985" xr:uid="{9303876F-2715-4A7A-AD35-975B96CE1B28}"/>
    <cellStyle name="Note 2 3" xfId="1438" xr:uid="{E544438E-554D-4901-821E-C7FB5DC517E0}"/>
    <cellStyle name="Note 2 3 2" xfId="2986" xr:uid="{AAB9FB0D-65D4-4316-994E-1A919B5659A6}"/>
    <cellStyle name="Note 2 4" xfId="1439" xr:uid="{72173538-637A-43F5-AE1B-B48F181344F9}"/>
    <cellStyle name="Note 2 4 2" xfId="2987" xr:uid="{381F75FE-0F74-4106-8F43-E20B1BCF9E6B}"/>
    <cellStyle name="Note 2 5" xfId="1440" xr:uid="{C262CDC4-B065-4FA5-B769-5E95C511D272}"/>
    <cellStyle name="Note 2 5 2" xfId="2988" xr:uid="{8612A6A9-D4E5-4C72-B4F8-EC8BBB05148B}"/>
    <cellStyle name="Note 3" xfId="1441" xr:uid="{A17E38E6-1B19-4AC7-A9EF-098428BD09C5}"/>
    <cellStyle name="Note 3 2" xfId="2989" xr:uid="{A0912E24-6749-4F34-962B-9B8E6F664D82}"/>
    <cellStyle name="Note 3 3" xfId="3219" xr:uid="{CDB3363C-01B7-44CD-A461-E9C097523B51}"/>
    <cellStyle name="Note 4" xfId="1442" xr:uid="{1251B7F9-5420-409F-817C-3023076EBA42}"/>
    <cellStyle name="nullunterdrückung" xfId="1443" xr:uid="{C158DB3F-F9A4-4A23-94CA-E3E54EB4BEE3}"/>
    <cellStyle name="optionalExposure" xfId="7" xr:uid="{00000000-0005-0000-0000-00000C000000}"/>
    <cellStyle name="optionalExposure 2" xfId="3320" xr:uid="{1D7571E2-3EDA-4421-836C-CB0C167FFA13}"/>
    <cellStyle name="Output" xfId="18" builtinId="21" customBuiltin="1"/>
    <cellStyle name="Output 2" xfId="1444" xr:uid="{6206B014-E1E5-44BB-A58E-A76CAFDB143D}"/>
    <cellStyle name="Output 2 2" xfId="1445" xr:uid="{58EAC565-1AF0-4D7F-9019-CB52AA7E0D63}"/>
    <cellStyle name="Output 2 2 2" xfId="2991" xr:uid="{0BFE514B-5538-433F-A417-9996EBF02F81}"/>
    <cellStyle name="Output 2 3" xfId="1446" xr:uid="{89CABC61-0930-49F5-AD5E-AC9CBB9B361D}"/>
    <cellStyle name="Output 2 3 2" xfId="2992" xr:uid="{444A8B4D-7FB1-405C-AD35-EE5D0DB4CAAF}"/>
    <cellStyle name="Output 2 4" xfId="1447" xr:uid="{591B8A12-62CF-4A87-B7DF-3540348DBD9E}"/>
    <cellStyle name="Output 2 4 2" xfId="2993" xr:uid="{B4501841-3B55-4ECE-9576-B55117E12C08}"/>
    <cellStyle name="Output 2 5" xfId="2575" xr:uid="{0E87DEFB-7B9F-49FF-ACC4-72A0CF536259}"/>
    <cellStyle name="Output 2 5 2" xfId="3027" xr:uid="{E5F2E85D-CED3-4E14-A0DE-B1088A8589D7}"/>
    <cellStyle name="Output 2 6" xfId="2990" xr:uid="{9CC571B3-44DC-493A-9D62-4AA3B173733C}"/>
    <cellStyle name="Output 2 7" xfId="3220" xr:uid="{A275B574-7353-42F1-AA93-4C854965896F}"/>
    <cellStyle name="Output 2 8" xfId="3289" xr:uid="{D86C3D0B-8BBB-4CFF-A234-0E6410ACFE61}"/>
    <cellStyle name="Output 3" xfId="1448" xr:uid="{FB31D62B-090E-4FE1-8DBD-A5A1516AD0AC}"/>
    <cellStyle name="Output 3 2" xfId="1449" xr:uid="{62A939CE-524A-4570-986D-A5D2A7A98819}"/>
    <cellStyle name="Output 3 2 2" xfId="2995" xr:uid="{151F871A-574B-4855-954A-D7E525A7E0D6}"/>
    <cellStyle name="Output 3 3" xfId="2994" xr:uid="{F5ED3D55-BCFA-4440-B9D4-9F1744E98479}"/>
    <cellStyle name="Output Line Items" xfId="1450" xr:uid="{4E6022ED-009D-41F7-98F9-CE560761EE5E}"/>
    <cellStyle name="Overskrift" xfId="1451"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2" xr:uid="{E18EEBB8-FC14-41CE-BA98-A31A00E7A7AA}"/>
    <cellStyle name="Percent [0] 10" xfId="1453" xr:uid="{30EC7405-8870-4580-82EA-3858949F7EA0}"/>
    <cellStyle name="Percent [0] 10 2" xfId="1454" xr:uid="{723A85C4-9286-4105-A798-6E2672D70442}"/>
    <cellStyle name="Percent [0] 11" xfId="1455" xr:uid="{47F6867D-6AB2-4E09-ADF2-871BDF27D508}"/>
    <cellStyle name="Percent [0] 11 2" xfId="1456" xr:uid="{496124E2-4FFB-4C65-A0E6-57ED84125FAF}"/>
    <cellStyle name="Percent [0] 12" xfId="1457" xr:uid="{714F5C79-D2F4-42B3-B445-3D473E01645D}"/>
    <cellStyle name="Percent [0] 12 2" xfId="1458" xr:uid="{96A0CC28-80D0-4031-98C7-692D7A75943D}"/>
    <cellStyle name="Percent [0] 13" xfId="1459" xr:uid="{A46C46A1-FD5F-4F68-BA37-3D4EBE5DA6D7}"/>
    <cellStyle name="Percent [0] 13 2" xfId="1460" xr:uid="{1953CEE6-EB88-4FCB-BD82-D6FFAF54BA8E}"/>
    <cellStyle name="Percent [0] 14" xfId="1461" xr:uid="{56BD755A-7CD1-4221-9977-6541FB953CED}"/>
    <cellStyle name="Percent [0] 14 2" xfId="1462" xr:uid="{CD9DA195-6974-41C2-8F85-0B629880A760}"/>
    <cellStyle name="Percent [0] 15" xfId="1463" xr:uid="{5DC26D5F-7630-427C-B475-19E3BBAEBD25}"/>
    <cellStyle name="Percent [0] 15 2" xfId="1464" xr:uid="{E1E1D2B8-6934-4986-BDB2-61788703D786}"/>
    <cellStyle name="Percent [0] 16" xfId="1465" xr:uid="{C559D155-A575-48D0-B3D1-8C27654FA841}"/>
    <cellStyle name="Percent [0] 2" xfId="1466" xr:uid="{6D2DD32A-3436-4AC4-BE0D-D9CFE9D6CE74}"/>
    <cellStyle name="Percent [0] 2 2" xfId="1467" xr:uid="{BE5ED469-987C-46C8-9829-0AD8C567A01F}"/>
    <cellStyle name="Percent [0] 3" xfId="1468" xr:uid="{3DD9F86B-141B-487B-BD88-D323D1FA8CC2}"/>
    <cellStyle name="Percent [0] 3 2" xfId="1469" xr:uid="{D9001B5E-9076-49F4-A8EA-567A8325AE04}"/>
    <cellStyle name="Percent [0] 4" xfId="1470" xr:uid="{1173CE16-8F3D-45B4-B9D7-282884B548D8}"/>
    <cellStyle name="Percent [0] 4 2" xfId="1471" xr:uid="{02D3B07D-15C6-4695-A7DF-C8C8C99EABC9}"/>
    <cellStyle name="Percent [0] 5" xfId="1472" xr:uid="{E8850E90-2606-4148-BDDB-0853CC7F25CA}"/>
    <cellStyle name="Percent [0] 5 2" xfId="1473" xr:uid="{1664DC1E-A2D8-48EB-96FC-8CFE2C27F664}"/>
    <cellStyle name="Percent [0] 6" xfId="1474" xr:uid="{248FC3DA-C2BD-429D-810E-E30C16FAFCEE}"/>
    <cellStyle name="Percent [0] 6 2" xfId="1475" xr:uid="{C7B67BE4-46E9-4695-A0A6-685A179E724B}"/>
    <cellStyle name="Percent [0] 7" xfId="1476" xr:uid="{75100E3D-2A75-4AC1-8913-3F7AE9D1FA9B}"/>
    <cellStyle name="Percent [0] 7 2" xfId="1477" xr:uid="{AE8FC155-ABC0-4FD6-9946-3DFA1A5E3244}"/>
    <cellStyle name="Percent [0] 8" xfId="1478" xr:uid="{CEC9A5D2-98F9-40B4-8DA8-F95AD6F9F7EB}"/>
    <cellStyle name="Percent [0] 8 2" xfId="1479" xr:uid="{69CD4058-8B83-48DE-810A-870891F382E4}"/>
    <cellStyle name="Percent [0] 9" xfId="1480" xr:uid="{C91379BF-4A21-431C-8503-EE95A5F0F94A}"/>
    <cellStyle name="Percent [0] 9 2" xfId="1481" xr:uid="{C863E9DB-A7CF-4F6D-8C34-D6F071138AF6}"/>
    <cellStyle name="Percent [00]" xfId="1482" xr:uid="{2353C2AA-9909-48BF-B419-FA719552F8C3}"/>
    <cellStyle name="Percent [00] 2" xfId="1483" xr:uid="{3BAF89DE-8932-4692-84A6-D00814DFCD99}"/>
    <cellStyle name="Percent 10" xfId="1484" xr:uid="{7CD36B5B-8F8A-440D-96E1-E6E9E1854FFE}"/>
    <cellStyle name="Percent 10 2" xfId="1485" xr:uid="{7128682D-DDF5-46C5-BD66-4930318D6F40}"/>
    <cellStyle name="Percent 10 2 2" xfId="1486" xr:uid="{F4BF2C48-0129-400F-B377-E571F263DAC5}"/>
    <cellStyle name="Percent 10 3" xfId="1487" xr:uid="{DA863434-880D-4673-AA7D-E8E07FEA381B}"/>
    <cellStyle name="Percent 10 3 2" xfId="1488" xr:uid="{BFFDEC9A-8AAE-400B-9345-7FDF042DFA9E}"/>
    <cellStyle name="Percent 10 4" xfId="1489" xr:uid="{E8EEDBBB-B625-472C-B3BE-337AD7F11523}"/>
    <cellStyle name="Percent 10 4 2" xfId="1490" xr:uid="{B35BB497-860A-4192-8B0F-468324CC272C}"/>
    <cellStyle name="Percent 10 5" xfId="1491" xr:uid="{79DCE859-8190-461B-BABE-B9E6359B7D29}"/>
    <cellStyle name="Percent 11" xfId="1492" xr:uid="{240EE09D-04A9-4A99-8927-4CB53F112EE8}"/>
    <cellStyle name="Percent 11 2" xfId="1493" xr:uid="{0CBD182E-37C5-47C2-80E5-21E40CCBED74}"/>
    <cellStyle name="Percent 11 2 2" xfId="1494" xr:uid="{6949B675-65F5-46CA-959F-810E67AD4130}"/>
    <cellStyle name="Percent 11 3" xfId="1495" xr:uid="{37EFEC8B-82F0-48A5-9851-2E2D169E0DAB}"/>
    <cellStyle name="Percent 12" xfId="1496" xr:uid="{3278CB34-C426-4246-9635-0815F568FE42}"/>
    <cellStyle name="Percent 12 2" xfId="1497" xr:uid="{1AFC48D5-E474-4DFC-9E97-FDA1FDA9B4DF}"/>
    <cellStyle name="Percent 12 2 2" xfId="1498" xr:uid="{2A8238C7-8F7E-4808-A232-B2CA5997B2BA}"/>
    <cellStyle name="Percent 12 3" xfId="1499" xr:uid="{F99DF186-1377-4618-8B25-000B00E1854D}"/>
    <cellStyle name="Percent 13" xfId="1500" xr:uid="{BE3064FB-8E15-41B2-B318-AF9DD1E8F8F5}"/>
    <cellStyle name="Percent 13 2" xfId="1501" xr:uid="{54B24C45-2A7E-406B-8B6B-F70595C2EAB4}"/>
    <cellStyle name="Percent 14" xfId="1502" xr:uid="{41CB5DF1-2C63-4E81-A25B-C1ADBD8799C8}"/>
    <cellStyle name="Percent 14 2" xfId="1503" xr:uid="{24568615-79EB-4D75-A703-2ED2CBE7DDFF}"/>
    <cellStyle name="Percent 15" xfId="1504" xr:uid="{6245794F-0452-4AC6-BC61-7B66B6BCDFAA}"/>
    <cellStyle name="Percent 15 10" xfId="1505" xr:uid="{10AD9B81-7BD9-4BAE-B3C6-61609629D6D9}"/>
    <cellStyle name="Percent 15 10 2" xfId="1506" xr:uid="{C0556555-C1A1-40D0-AA96-6F79E01419A0}"/>
    <cellStyle name="Percent 15 11" xfId="1507" xr:uid="{1C546907-092B-4930-BF71-5E1D1FB91D1C}"/>
    <cellStyle name="Percent 15 11 2" xfId="1508" xr:uid="{97F61763-C229-4B66-BB72-1FB3B77C5F7A}"/>
    <cellStyle name="Percent 15 12" xfId="1509" xr:uid="{8341C89C-F17C-45FE-A3EB-8333553254F5}"/>
    <cellStyle name="Percent 15 2" xfId="1510" xr:uid="{305FB590-F691-460A-8F3F-7C6F924FBC63}"/>
    <cellStyle name="Percent 15 2 2" xfId="1511" xr:uid="{4F58F5C8-56CD-4637-BCFC-CCCF91372F74}"/>
    <cellStyle name="Percent 15 3" xfId="1512" xr:uid="{54DFF6E6-2D5C-4D4F-996F-6C3275A0C050}"/>
    <cellStyle name="Percent 15 3 2" xfId="1513" xr:uid="{01006B22-0999-4D83-B6AB-68632BEAAFF9}"/>
    <cellStyle name="Percent 15 4" xfId="1514" xr:uid="{3A1B4605-D7F1-4F2D-BF6D-DE9F3FAD45EE}"/>
    <cellStyle name="Percent 15 4 2" xfId="1515" xr:uid="{EAB6F3BF-53B2-4451-B562-CDCCC96278BA}"/>
    <cellStyle name="Percent 15 5" xfId="1516" xr:uid="{399352D1-D6AD-47F3-ADFB-79DEF63ABA03}"/>
    <cellStyle name="Percent 15 5 2" xfId="1517" xr:uid="{E9568348-834A-4B7C-BFBB-A3DD63C31093}"/>
    <cellStyle name="Percent 15 6" xfId="1518" xr:uid="{B326BB5F-0D8F-498D-8AB5-0E3481014795}"/>
    <cellStyle name="Percent 15 6 2" xfId="1519" xr:uid="{8941100F-E047-4130-97E0-3392E4C28837}"/>
    <cellStyle name="Percent 15 7" xfId="1520" xr:uid="{D14DA2DA-D17E-4B28-9B11-979ACC53EF10}"/>
    <cellStyle name="Percent 15 7 2" xfId="1521" xr:uid="{0CB1BD3E-0928-490C-A821-C59709EB22B6}"/>
    <cellStyle name="Percent 15 8" xfId="1522" xr:uid="{30EFC1D4-B6F9-4B49-A92B-7798F09CF4E0}"/>
    <cellStyle name="Percent 15 8 2" xfId="1523" xr:uid="{BC70EDF3-21B0-4D07-B0C0-1600D1BAD209}"/>
    <cellStyle name="Percent 15 9" xfId="1524" xr:uid="{542CCEFC-92B7-4307-9681-C119774A9A04}"/>
    <cellStyle name="Percent 15 9 2" xfId="1525" xr:uid="{38280582-6F5A-4991-8A15-32CCF53C9A24}"/>
    <cellStyle name="Percent 16" xfId="1526" xr:uid="{97C84993-DFB1-4B93-9A62-1126F06170D7}"/>
    <cellStyle name="Percent 16 10" xfId="1527" xr:uid="{0E70DCA9-8D88-45E0-B1DA-43B4BE4BE921}"/>
    <cellStyle name="Percent 16 10 2" xfId="1528" xr:uid="{35FB9423-95E8-4E4C-BFC3-BFC252E33E01}"/>
    <cellStyle name="Percent 16 11" xfId="1529" xr:uid="{E2DBFD06-C5AB-49F3-B271-096034A57D84}"/>
    <cellStyle name="Percent 16 11 2" xfId="1530" xr:uid="{18A9F02C-967D-4D15-8BE9-4BD46E69C40F}"/>
    <cellStyle name="Percent 16 12" xfId="1531" xr:uid="{8FE9BCD6-2F6F-4DCA-9BA5-8F0AC66B43C0}"/>
    <cellStyle name="Percent 16 2" xfId="1532" xr:uid="{790880FC-A933-4BF3-ABFB-71F935B5BB5D}"/>
    <cellStyle name="Percent 16 2 2" xfId="1533" xr:uid="{A1AD8C79-BBC7-4189-B385-2EF34F561A86}"/>
    <cellStyle name="Percent 16 3" xfId="1534" xr:uid="{1748FFFB-8AFB-4931-A691-67F8474A3D0B}"/>
    <cellStyle name="Percent 16 3 2" xfId="1535" xr:uid="{2B830C7C-736A-4971-825F-EADE0B8410A6}"/>
    <cellStyle name="Percent 16 4" xfId="1536" xr:uid="{17E8E8D2-3727-49A4-A748-F11D2315690E}"/>
    <cellStyle name="Percent 16 4 2" xfId="1537" xr:uid="{7A7DC1FF-C7EF-4792-A581-9AB99313AA39}"/>
    <cellStyle name="Percent 16 5" xfId="1538" xr:uid="{78F9BD50-832E-40FA-BEDF-5C6684A7FE2D}"/>
    <cellStyle name="Percent 16 5 2" xfId="1539" xr:uid="{382CC641-AFAC-44B8-BE44-655BDAB8BED7}"/>
    <cellStyle name="Percent 16 6" xfId="1540" xr:uid="{43CEA00E-BE29-41EA-A9B8-10F6054C1660}"/>
    <cellStyle name="Percent 16 6 2" xfId="1541" xr:uid="{0C01DF7A-58D3-4FEE-AFE6-7345B6A1909E}"/>
    <cellStyle name="Percent 16 7" xfId="1542" xr:uid="{13021E6C-6487-4A59-A6A9-C139F6AE3903}"/>
    <cellStyle name="Percent 16 7 2" xfId="1543" xr:uid="{0C7183CC-CBF5-4353-BB4C-CCEECE0652E7}"/>
    <cellStyle name="Percent 16 8" xfId="1544" xr:uid="{16B61CCC-2F75-464F-B451-B79050BBD09B}"/>
    <cellStyle name="Percent 16 8 2" xfId="1545" xr:uid="{03610CBE-2B2C-49A5-A560-CD82107AE051}"/>
    <cellStyle name="Percent 16 9" xfId="1546" xr:uid="{E6CC2872-884C-4D97-B200-7E545ABBB520}"/>
    <cellStyle name="Percent 16 9 2" xfId="1547" xr:uid="{3B9F11D2-8DC4-4861-9D72-7B08152F22C4}"/>
    <cellStyle name="Percent 16_30" xfId="1548" xr:uid="{90094E3F-C6DA-4355-8C87-6E713FA49092}"/>
    <cellStyle name="Percent 17" xfId="1549" xr:uid="{95BBEF05-DDD9-404C-B085-0EFCC8001271}"/>
    <cellStyle name="Percent 17 2" xfId="1550" xr:uid="{FA57D877-26CD-4414-A486-34E0AD2E1ECE}"/>
    <cellStyle name="Percent 18" xfId="1551" xr:uid="{49B98BB1-982B-42E0-8200-4F576BBAF0C8}"/>
    <cellStyle name="Percent 18 2" xfId="1552" xr:uid="{35923115-9A60-4F5D-A145-5D9C5ED452DB}"/>
    <cellStyle name="Percent 19" xfId="1553" xr:uid="{5FD3787F-0A2C-44AF-856A-ADD9662023CF}"/>
    <cellStyle name="Percent 19 2" xfId="1554" xr:uid="{2A738343-C441-4E3D-86FE-456AC21B3271}"/>
    <cellStyle name="Percent 2" xfId="1555" xr:uid="{698ACA1D-9A21-4A97-9219-54DD2324412A}"/>
    <cellStyle name="Percent 2 10" xfId="1556" xr:uid="{6855EB63-DF07-4F76-8397-23CC18F28ED1}"/>
    <cellStyle name="Percent 2 10 2" xfId="1557" xr:uid="{10E513CF-D796-47C6-AFD1-DE8344FE8378}"/>
    <cellStyle name="Percent 2 11" xfId="1558" xr:uid="{57FD984F-9321-41A4-9CFB-D175D98B66EC}"/>
    <cellStyle name="Percent 2 11 2" xfId="1559" xr:uid="{EFED9128-C651-422C-89DB-83EE629BEF2D}"/>
    <cellStyle name="Percent 2 12" xfId="1560" xr:uid="{C70C78D3-4F3F-44C2-A76D-771A769EC44F}"/>
    <cellStyle name="Percent 2 13" xfId="1561" xr:uid="{FB62659E-1EEB-4B4A-B9B5-D503F7BEDA88}"/>
    <cellStyle name="Percent 2 2" xfId="1562" xr:uid="{CBFB9B03-AD62-4A0F-84E5-07C6ECCFA694}"/>
    <cellStyle name="Percent 2 2 2" xfId="1563" xr:uid="{FF62DEC5-41C7-4FD0-8853-B6C80873725B}"/>
    <cellStyle name="Percent 2 2 3" xfId="1564" xr:uid="{E7884514-B5FD-49A8-A192-044DDC7D0E4A}"/>
    <cellStyle name="Percent 2 2 4" xfId="1565" xr:uid="{B6C281A8-1DCE-42F3-A9DB-FEB0DF383A82}"/>
    <cellStyle name="Percent 2 2 5" xfId="1566" xr:uid="{A64AFEEF-D546-42D4-A668-5EFA84DFFD2B}"/>
    <cellStyle name="Percent 2 2 6" xfId="2576" xr:uid="{097841F3-8888-4910-B599-F01813D8D47E}"/>
    <cellStyle name="Percent 2 3" xfId="1567" xr:uid="{07DA9505-F182-4B50-BF37-3A194E3FD5A5}"/>
    <cellStyle name="Percent 2 3 2" xfId="1568" xr:uid="{0697ED5D-FC9D-42B8-9B0D-92CAC861197B}"/>
    <cellStyle name="Percent 2 3 3" xfId="2577" xr:uid="{F88BE10B-C958-4538-9F4D-FD8CBCDEEDB1}"/>
    <cellStyle name="Percent 2 4" xfId="1569" xr:uid="{CAC19EE9-AB45-49B2-8A0F-06F535A47961}"/>
    <cellStyle name="Percent 2 4 2" xfId="1570" xr:uid="{D47EEA89-A14C-401F-87C0-6D0893A8AD27}"/>
    <cellStyle name="Percent 2 5" xfId="1571" xr:uid="{1A76C788-74D4-49B9-9CCA-E49DC1949EEF}"/>
    <cellStyle name="Percent 2 5 2" xfId="1572" xr:uid="{094272D8-2139-4759-98ED-BDE82D36E3E4}"/>
    <cellStyle name="Percent 2 6" xfId="1573" xr:uid="{FC75C8A1-C3B9-4DFE-A3C4-1B99396E5EAF}"/>
    <cellStyle name="Percent 2 6 2" xfId="1574" xr:uid="{2A81997E-FAE3-44F2-A030-A077E3633830}"/>
    <cellStyle name="Percent 2 7" xfId="1575" xr:uid="{D4C778D2-132E-4622-9780-111A9421064E}"/>
    <cellStyle name="Percent 2 7 2" xfId="1576" xr:uid="{DF4CAAA8-1DAD-4FFF-A63F-5B81B49637F7}"/>
    <cellStyle name="Percent 2 8" xfId="1577" xr:uid="{63952716-4E18-4B9A-9998-117718B89E83}"/>
    <cellStyle name="Percent 2 8 2" xfId="1578" xr:uid="{F7EDE7CF-C665-4F1F-AAB0-D4B833887951}"/>
    <cellStyle name="Percent 2 9" xfId="1579" xr:uid="{0BD9ABB7-9045-42F1-A96C-5DD34A411A95}"/>
    <cellStyle name="Percent 2 9 2" xfId="1580" xr:uid="{4454F004-135B-4BEB-BF8D-5C4D96FD540A}"/>
    <cellStyle name="Percent 20" xfId="1581" xr:uid="{E05F2A9E-56A2-41C4-995E-8D328C844BC7}"/>
    <cellStyle name="Percent 20 2" xfId="1582" xr:uid="{E10A8D98-3B5F-4FD1-AEE1-1C81F5C705AC}"/>
    <cellStyle name="Percent 21" xfId="1583" xr:uid="{9BA3A59F-CCD0-470F-93B5-2BC8F122F9F8}"/>
    <cellStyle name="Percent 21 2" xfId="1584" xr:uid="{6831D8B5-B13A-49AD-B52D-D4C5CD0D94E3}"/>
    <cellStyle name="Percent 22" xfId="1585" xr:uid="{49AC7F5F-9CD5-47CA-83B0-643B66D8189D}"/>
    <cellStyle name="Percent 22 2" xfId="1586" xr:uid="{7E4DC90C-3F1D-4AA9-A4AA-A519055ECD0E}"/>
    <cellStyle name="Percent 23" xfId="1587" xr:uid="{DC7753FA-41FF-476C-AC21-3622FCF3A3B4}"/>
    <cellStyle name="Percent 23 2" xfId="1588" xr:uid="{E8D60922-77C9-4880-BAAE-3A1BB18842AB}"/>
    <cellStyle name="Percent 24" xfId="1589" xr:uid="{89628142-A205-476D-A4A2-A4A212F3C632}"/>
    <cellStyle name="Percent 24 2" xfId="1590" xr:uid="{1C330813-7E15-4AD6-ADE8-E9F39A070CA3}"/>
    <cellStyle name="Percent 25" xfId="1591" xr:uid="{67E63735-5960-49A0-B991-306F22B51748}"/>
    <cellStyle name="Percent 25 2" xfId="1592" xr:uid="{B08B5859-ED55-46A9-8DA4-FA36E439D185}"/>
    <cellStyle name="Percent 26" xfId="1593" xr:uid="{F8FC9D63-8F1B-4F3C-B4FC-01908C6ACD76}"/>
    <cellStyle name="Percent 27" xfId="1594" xr:uid="{FCFBB57A-BA5C-4359-9DF0-F508E53E2884}"/>
    <cellStyle name="Percent 3" xfId="1595" xr:uid="{B66B1CE6-4347-4C7E-865D-4945D3B15DA4}"/>
    <cellStyle name="Percent 3 2" xfId="1596" xr:uid="{A3350E79-C5FB-4A9A-A5A4-393261B7B1B6}"/>
    <cellStyle name="Percent 3 3" xfId="1597" xr:uid="{86CA7C21-7B47-4AB3-87F8-9515036E11F0}"/>
    <cellStyle name="Percent 3 4" xfId="1598" xr:uid="{E0D19719-67A9-4FEE-BD79-B4300732E4A5}"/>
    <cellStyle name="Percent 4" xfId="1599" xr:uid="{34E2FF57-5CB1-434F-B630-6A90E8760DAF}"/>
    <cellStyle name="Percent 4 2" xfId="1600" xr:uid="{8FF85E37-22CC-4CB7-8819-8715E2840AF0}"/>
    <cellStyle name="Percent 4 3" xfId="1601" xr:uid="{DB38264D-D9EA-4DAA-AD2C-16A9D13AF7BA}"/>
    <cellStyle name="Percent 4 4" xfId="1602" xr:uid="{043A0198-2832-4E00-A991-D1618D8F2441}"/>
    <cellStyle name="Percent 5" xfId="1603" xr:uid="{388EC192-23CA-4D96-8E42-7F65D1446B3E}"/>
    <cellStyle name="Percent 5 2" xfId="1604" xr:uid="{05B0CE4B-47D8-4808-B3D6-94C47BAE27B0}"/>
    <cellStyle name="Percent 5 3" xfId="1605" xr:uid="{E75D79FC-F66F-4205-837D-F9DE0B7B1BD2}"/>
    <cellStyle name="Percent 5 4" xfId="1606" xr:uid="{994C4D23-3A80-4693-BED7-D9CDD0C4BF51}"/>
    <cellStyle name="Percent 6" xfId="1607" xr:uid="{07501278-FFAF-4939-9AAC-F954F882F0F2}"/>
    <cellStyle name="Percent 6 10" xfId="1608" xr:uid="{F8F6E6EA-EA49-41A7-A23C-DFA8933810DB}"/>
    <cellStyle name="Percent 6 10 2" xfId="1609" xr:uid="{9AB155E2-002F-448B-BB96-46ABD994CEB7}"/>
    <cellStyle name="Percent 6 11" xfId="1610" xr:uid="{805011D0-DC5C-477E-8555-FB1B9CF16468}"/>
    <cellStyle name="Percent 6 11 2" xfId="1611" xr:uid="{3FEC8300-9D6D-4ABF-8783-C8C330E99406}"/>
    <cellStyle name="Percent 6 12" xfId="1612" xr:uid="{F2C1C54E-AFF0-4E73-AA5E-95DF34D826B1}"/>
    <cellStyle name="Percent 6 13" xfId="1613" xr:uid="{AA23CE00-D33E-410E-A54A-15B102F2068D}"/>
    <cellStyle name="Percent 6 2" xfId="1614" xr:uid="{49C78FF7-1149-48B7-96E1-4CE1F163B3DE}"/>
    <cellStyle name="Percent 6 2 2" xfId="1615" xr:uid="{31073192-E596-46E1-A797-0A976C577AF6}"/>
    <cellStyle name="Percent 6 3" xfId="1616" xr:uid="{5F5E8F8D-BE25-46AB-8553-8917BF17A34B}"/>
    <cellStyle name="Percent 6 3 2" xfId="1617" xr:uid="{FEF5EED2-CC04-4D0B-894E-4FE88A2A2CC7}"/>
    <cellStyle name="Percent 6 4" xfId="1618" xr:uid="{788A241E-6180-4F0A-9445-AFF12ED873A6}"/>
    <cellStyle name="Percent 6 4 2" xfId="1619" xr:uid="{987AE719-80AB-41AE-B9AD-450E6826F435}"/>
    <cellStyle name="Percent 6 5" xfId="1620" xr:uid="{AA7C5CCD-92FB-47C6-95FB-7957E264179E}"/>
    <cellStyle name="Percent 6 5 2" xfId="1621" xr:uid="{494D9FA7-AF77-46DC-B719-24E4217C8FFE}"/>
    <cellStyle name="Percent 6 6" xfId="1622" xr:uid="{5F2E4206-0FD9-415E-A1FF-89615183DF8D}"/>
    <cellStyle name="Percent 6 6 2" xfId="1623" xr:uid="{6E5D1525-F0BF-4265-B8A2-381B8C4A7FEC}"/>
    <cellStyle name="Percent 6 7" xfId="1624" xr:uid="{ACEA2266-2672-45C7-809F-2C76B2D31031}"/>
    <cellStyle name="Percent 6 7 2" xfId="1625" xr:uid="{9E1D82E7-A493-4051-9720-E89237FB3C1B}"/>
    <cellStyle name="Percent 6 8" xfId="1626" xr:uid="{B19E7B07-22F0-41D0-8D6C-EAFC6D30B6A4}"/>
    <cellStyle name="Percent 6 8 2" xfId="1627" xr:uid="{A852F470-252D-463B-B74C-15AC5BC97700}"/>
    <cellStyle name="Percent 6 9" xfId="1628" xr:uid="{C23FC382-3556-4C4B-A449-B707ACA05E5C}"/>
    <cellStyle name="Percent 6 9 2" xfId="1629" xr:uid="{334E106E-AF2E-4AFB-9EDC-7C7A72A80A28}"/>
    <cellStyle name="Percent 7" xfId="1630" xr:uid="{A4D5274A-E2F0-4B42-AA13-39F001A29763}"/>
    <cellStyle name="Percent 7 10" xfId="1631" xr:uid="{22D191AC-A4E5-4F09-8582-CA30ED98E4E0}"/>
    <cellStyle name="Percent 7 10 2" xfId="1632" xr:uid="{FAE0B8F1-1960-4B38-8F52-82BDC707A442}"/>
    <cellStyle name="Percent 7 11" xfId="1633" xr:uid="{28C1E7A8-0210-430F-96E4-182A705D6851}"/>
    <cellStyle name="Percent 7 11 2" xfId="1634" xr:uid="{88399B06-DE26-4AF4-A984-309319698BBD}"/>
    <cellStyle name="Percent 7 12" xfId="1635" xr:uid="{A5672F60-2147-479E-AD21-EC12D29393B1}"/>
    <cellStyle name="Percent 7 13" xfId="1636" xr:uid="{23880621-D45F-4884-8461-4D4CFDE12968}"/>
    <cellStyle name="Percent 7 2" xfId="1637" xr:uid="{3FA2FA20-1B94-47BB-A3A2-12E156ED7CA7}"/>
    <cellStyle name="Percent 7 2 2" xfId="1638" xr:uid="{D202FF5F-5EA4-4C90-A1A8-E498F7685E33}"/>
    <cellStyle name="Percent 7 3" xfId="1639" xr:uid="{10991339-C9FA-48CB-9F12-4731F980E365}"/>
    <cellStyle name="Percent 7 3 2" xfId="1640" xr:uid="{91E5F57D-FBEA-4327-B06F-C71DAA1DF7D1}"/>
    <cellStyle name="Percent 7 4" xfId="1641" xr:uid="{B7CAB4DE-FD47-479C-806B-7C452A58038F}"/>
    <cellStyle name="Percent 7 4 2" xfId="1642" xr:uid="{1B3398E3-3BC4-4CB5-8FC2-30F67933294F}"/>
    <cellStyle name="Percent 7 5" xfId="1643" xr:uid="{4C351E39-060E-46DC-A995-15E1955841CF}"/>
    <cellStyle name="Percent 7 5 2" xfId="1644" xr:uid="{AEF66C50-EC3C-4CE6-93E8-EE09B63BE2B1}"/>
    <cellStyle name="Percent 7 6" xfId="1645" xr:uid="{4AA8FA02-6F0D-4C99-8892-EFD7CDDF8322}"/>
    <cellStyle name="Percent 7 6 2" xfId="1646" xr:uid="{A369116E-CA97-40FA-AA51-FC705916AE96}"/>
    <cellStyle name="Percent 7 7" xfId="1647" xr:uid="{418257BA-EAFA-4875-803A-B2A8A42D1176}"/>
    <cellStyle name="Percent 7 7 2" xfId="1648" xr:uid="{8C39B2DF-15F2-41DA-AE29-62E562944347}"/>
    <cellStyle name="Percent 7 8" xfId="1649" xr:uid="{0CE453DB-6EB5-47AF-A49C-5FAA71C3B0B2}"/>
    <cellStyle name="Percent 7 8 2" xfId="1650" xr:uid="{BA487975-23E9-490C-AF33-C3C5B45698A3}"/>
    <cellStyle name="Percent 7 9" xfId="1651" xr:uid="{9DE15954-6109-4907-890D-8E4E88CEFBB5}"/>
    <cellStyle name="Percent 7 9 2" xfId="1652" xr:uid="{A7178B3B-0A2A-4E44-8633-D88D1CD1528F}"/>
    <cellStyle name="Percent 8" xfId="1653" xr:uid="{35CC2E10-5A98-434D-934F-09820E9BC3FF}"/>
    <cellStyle name="Percent 8 2" xfId="1654" xr:uid="{A3EA7960-D608-461C-B8B9-73DD7121C379}"/>
    <cellStyle name="Percent 8 3" xfId="1655" xr:uid="{977151A3-9CD2-444C-B27D-5F139AA26B67}"/>
    <cellStyle name="Percent 8 4" xfId="1656" xr:uid="{3952A14F-9C54-4BA0-A9A3-F73958F69E9F}"/>
    <cellStyle name="Percent 9" xfId="1657" xr:uid="{7D96F99E-74AF-4CF1-A545-D1DE7440CAC1}"/>
    <cellStyle name="Percent 9 2" xfId="1658" xr:uid="{F2DA0F60-69FE-45B1-AE23-DE3E36895BD8}"/>
    <cellStyle name="Percent 9 3" xfId="1659" xr:uid="{4BFB1FA6-8DE3-4E4E-83E3-D3EB44711817}"/>
    <cellStyle name="Percent 9 4" xfId="1660" xr:uid="{54994CDC-4CEE-4CC9-99DE-18A7520BE773}"/>
    <cellStyle name="Porcentual 2" xfId="3221" xr:uid="{1BB0F2DC-645E-4BE8-B8A1-1AF5AE62EE01}"/>
    <cellStyle name="Porcentual 2 2" xfId="3222" xr:uid="{295988A1-E64D-46D2-BB02-018A44006E0C}"/>
    <cellStyle name="PrePop Currency (0)" xfId="1661" xr:uid="{C00A20A3-904E-40D4-889F-32283D22140B}"/>
    <cellStyle name="PrePop Currency (0) 10" xfId="1662" xr:uid="{DE712137-A410-437F-8F0D-1E90660CA909}"/>
    <cellStyle name="PrePop Currency (0) 10 2" xfId="1663" xr:uid="{6640F075-6364-46EC-A825-865B7577A4E2}"/>
    <cellStyle name="PrePop Currency (0) 11" xfId="1664" xr:uid="{51A0E320-323A-40A3-8D1F-78C2504F619D}"/>
    <cellStyle name="PrePop Currency (0) 11 2" xfId="1665" xr:uid="{C8189D33-AFAE-4002-BB20-EF36BBEABFFC}"/>
    <cellStyle name="PrePop Currency (0) 12" xfId="1666" xr:uid="{95522BB9-7338-4429-B7E0-C12B0EB93FF6}"/>
    <cellStyle name="PrePop Currency (0) 12 2" xfId="1667" xr:uid="{24F64B33-1E82-4AEE-9B57-AFC88A93C8B2}"/>
    <cellStyle name="PrePop Currency (0) 13" xfId="1668" xr:uid="{4A6BB7FF-0A4B-43C7-AF84-A157C8537212}"/>
    <cellStyle name="PrePop Currency (0) 13 2" xfId="1669" xr:uid="{2DD88182-1E87-44A5-BA14-2AEA7BA8EA05}"/>
    <cellStyle name="PrePop Currency (0) 14" xfId="1670" xr:uid="{211BA3CC-9BD4-4087-8311-25492F710145}"/>
    <cellStyle name="PrePop Currency (0) 14 2" xfId="1671" xr:uid="{323940B2-801C-4DB6-BB31-B15A53C03FBA}"/>
    <cellStyle name="PrePop Currency (0) 15" xfId="1672" xr:uid="{DFC7205C-3C28-4C04-A78B-A16CD97E6259}"/>
    <cellStyle name="PrePop Currency (0) 15 2" xfId="1673" xr:uid="{7646F905-9836-421D-A07B-F91B5251218D}"/>
    <cellStyle name="PrePop Currency (0) 16" xfId="1674" xr:uid="{7E70BDEA-73CF-4206-B19C-2CEE41F99432}"/>
    <cellStyle name="PrePop Currency (0) 2" xfId="1675" xr:uid="{B85BC492-CE83-49AA-9D01-8DF6895B75D5}"/>
    <cellStyle name="PrePop Currency (0) 2 2" xfId="1676" xr:uid="{802855EF-4CA1-440F-8AE8-60C9698F8A2E}"/>
    <cellStyle name="PrePop Currency (0) 3" xfId="1677" xr:uid="{0595BEAD-C0C9-45A4-9656-FBE5E61A5C1E}"/>
    <cellStyle name="PrePop Currency (0) 3 2" xfId="1678" xr:uid="{ACC9453C-B22F-4667-B77B-101A573C6628}"/>
    <cellStyle name="PrePop Currency (0) 4" xfId="1679" xr:uid="{A78040E8-FF9D-4E7A-AE0F-F28D5B13F392}"/>
    <cellStyle name="PrePop Currency (0) 4 2" xfId="1680" xr:uid="{C3028EDF-DC9E-4EA6-B50D-D7DF41228CA5}"/>
    <cellStyle name="PrePop Currency (0) 5" xfId="1681" xr:uid="{90D1EC18-9FCD-41ED-B6D8-117BE15B2503}"/>
    <cellStyle name="PrePop Currency (0) 5 2" xfId="1682" xr:uid="{45C7298B-C12B-4420-A0FD-A6A8AF2AD3FA}"/>
    <cellStyle name="PrePop Currency (0) 6" xfId="1683" xr:uid="{971F1FE0-FFED-44D0-977C-514BD5F54A11}"/>
    <cellStyle name="PrePop Currency (0) 6 2" xfId="1684" xr:uid="{7ED9A162-DC56-418F-8623-795A436293D6}"/>
    <cellStyle name="PrePop Currency (0) 7" xfId="1685" xr:uid="{52798786-9451-4D60-A834-888F8521036C}"/>
    <cellStyle name="PrePop Currency (0) 7 2" xfId="1686" xr:uid="{B72918E5-96EB-47B4-8224-45917FAEFE88}"/>
    <cellStyle name="PrePop Currency (0) 8" xfId="1687" xr:uid="{55AB7846-BB46-45F6-84DE-B50968FEBA01}"/>
    <cellStyle name="PrePop Currency (0) 8 2" xfId="1688" xr:uid="{80D1B00E-D1F4-49A5-B405-EA361FD796C3}"/>
    <cellStyle name="PrePop Currency (0) 9" xfId="1689" xr:uid="{6B93AB9A-9BE9-44D8-A9FE-747344452C18}"/>
    <cellStyle name="PrePop Currency (0) 9 2" xfId="1690" xr:uid="{12DBB858-F70E-4BAB-B814-BAE9F812F439}"/>
    <cellStyle name="PrePop Currency (0)_33" xfId="1691" xr:uid="{C0962629-5D04-4170-996D-C187B2B03F72}"/>
    <cellStyle name="PrePop Currency (2)" xfId="1692" xr:uid="{4C492546-2B9C-46EB-8661-231F70D90C93}"/>
    <cellStyle name="PrePop Currency (2) 10" xfId="1693" xr:uid="{2A599E2E-B348-4B1C-A34D-B5652C5ADFF5}"/>
    <cellStyle name="PrePop Currency (2) 10 2" xfId="1694" xr:uid="{10DFA873-D8C8-4723-A10F-ACCD91FBB431}"/>
    <cellStyle name="PrePop Currency (2) 11" xfId="1695" xr:uid="{52738B6E-3960-413D-A38A-39513C9CC783}"/>
    <cellStyle name="PrePop Currency (2) 11 2" xfId="1696" xr:uid="{F58ECB4D-0BA3-41BA-92CC-4322A4261011}"/>
    <cellStyle name="PrePop Currency (2) 12" xfId="1697" xr:uid="{E82E93AD-7C93-4FBF-BFA4-F66ADC0C3265}"/>
    <cellStyle name="PrePop Currency (2) 12 2" xfId="1698" xr:uid="{E139C863-9D62-43DD-B928-11D84F07E2C5}"/>
    <cellStyle name="PrePop Currency (2) 13" xfId="1699" xr:uid="{258FD3DF-3531-4796-9261-3A55DECD6166}"/>
    <cellStyle name="PrePop Currency (2) 13 2" xfId="1700" xr:uid="{30D9ECB1-91F4-48EA-94AE-51551C9EFBC2}"/>
    <cellStyle name="PrePop Currency (2) 14" xfId="1701" xr:uid="{276FC928-C694-4D00-A081-83DB65C49817}"/>
    <cellStyle name="PrePop Currency (2) 14 2" xfId="1702" xr:uid="{46B1DDB8-C3BA-4F23-86C5-C729C5E1D4B6}"/>
    <cellStyle name="PrePop Currency (2) 15" xfId="1703" xr:uid="{B60C489B-6F50-4120-B0B2-3027D7DDA979}"/>
    <cellStyle name="PrePop Currency (2) 15 2" xfId="1704" xr:uid="{860B6FD4-8AC6-4D0C-B5C7-D560A88D20AB}"/>
    <cellStyle name="PrePop Currency (2) 16" xfId="1705" xr:uid="{571E95B1-3E0B-40C9-859A-7ABCD5259449}"/>
    <cellStyle name="PrePop Currency (2) 2" xfId="1706" xr:uid="{48AE9B25-8E7E-46CB-B485-054C55C8B012}"/>
    <cellStyle name="PrePop Currency (2) 2 2" xfId="1707" xr:uid="{A0BBF4DF-EA0D-49C4-BDBB-41BD6C2B5D7C}"/>
    <cellStyle name="PrePop Currency (2) 3" xfId="1708" xr:uid="{CA45BB8D-33A2-428A-8B6B-3802F6AD7C24}"/>
    <cellStyle name="PrePop Currency (2) 3 2" xfId="1709" xr:uid="{FA6C11D5-307A-4780-ABE6-2A556544B9F1}"/>
    <cellStyle name="PrePop Currency (2) 4" xfId="1710" xr:uid="{A0361B40-5E9F-4CAC-89B4-6AA8912C10CA}"/>
    <cellStyle name="PrePop Currency (2) 4 2" xfId="1711" xr:uid="{27F11945-F273-4B56-A111-2A21E22077CC}"/>
    <cellStyle name="PrePop Currency (2) 5" xfId="1712" xr:uid="{E8DDA61F-2A34-413A-BFB7-477DDAF3469F}"/>
    <cellStyle name="PrePop Currency (2) 5 2" xfId="1713" xr:uid="{847C3996-69B7-4390-8287-3FA9BB31B716}"/>
    <cellStyle name="PrePop Currency (2) 6" xfId="1714" xr:uid="{BB0B99D4-C104-4F46-BA23-FDC318B68AC4}"/>
    <cellStyle name="PrePop Currency (2) 6 2" xfId="1715" xr:uid="{029AFE2A-5E2C-42A9-B6C4-ABCC0AA4C152}"/>
    <cellStyle name="PrePop Currency (2) 7" xfId="1716" xr:uid="{46C816BC-A117-4AA7-B681-371A0E5EF3A1}"/>
    <cellStyle name="PrePop Currency (2) 7 2" xfId="1717" xr:uid="{C774BCD2-9C1A-4695-B96A-EE13AE53EA35}"/>
    <cellStyle name="PrePop Currency (2) 8" xfId="1718" xr:uid="{A802F6EE-0B9A-4ACF-9556-4C6356BA0A8D}"/>
    <cellStyle name="PrePop Currency (2) 8 2" xfId="1719" xr:uid="{A6A2E9B8-42B1-46AE-9074-E9721BDA501B}"/>
    <cellStyle name="PrePop Currency (2) 9" xfId="1720" xr:uid="{9987D234-F4F0-4393-8890-119D0E4F6950}"/>
    <cellStyle name="PrePop Currency (2) 9 2" xfId="1721" xr:uid="{65FA4C7B-BFC7-4E44-A04F-00F675BF7C99}"/>
    <cellStyle name="PrePop Currency (2)_33" xfId="1722" xr:uid="{1467742E-2309-4CFB-9AE7-5AD91D218C17}"/>
    <cellStyle name="PrePop Units (0)" xfId="1723" xr:uid="{59473E1C-85C6-456D-A0CF-A0B75A51C59B}"/>
    <cellStyle name="PrePop Units (0) 10" xfId="1724" xr:uid="{43749BB3-9FCA-4377-B1B7-2DD17F781088}"/>
    <cellStyle name="PrePop Units (0) 10 2" xfId="1725" xr:uid="{782117E1-0401-4F37-BB44-9393D7983B91}"/>
    <cellStyle name="PrePop Units (0) 11" xfId="1726" xr:uid="{EAF85B56-39EE-44C3-9DC1-6EF017D16547}"/>
    <cellStyle name="PrePop Units (0) 11 2" xfId="1727" xr:uid="{36C62FD3-1957-4DB6-982C-A7D5FFF66996}"/>
    <cellStyle name="PrePop Units (0) 12" xfId="1728" xr:uid="{229E0075-C066-4879-863F-FB950D47BC09}"/>
    <cellStyle name="PrePop Units (0) 12 2" xfId="1729" xr:uid="{860961E1-112D-4EC5-91F9-8137CB98E7E2}"/>
    <cellStyle name="PrePop Units (0) 13" xfId="1730" xr:uid="{6F4075E9-401A-4E39-985A-35DBAC4C5E0E}"/>
    <cellStyle name="PrePop Units (0) 13 2" xfId="1731" xr:uid="{33E41519-9E5B-4245-AF33-F6FE6FA1F7F5}"/>
    <cellStyle name="PrePop Units (0) 14" xfId="1732" xr:uid="{9A8D1375-51C7-4EA9-8791-B1725C69872C}"/>
    <cellStyle name="PrePop Units (0) 14 2" xfId="1733" xr:uid="{5B98DBB4-D060-420D-A3E0-3B5D90E2A62F}"/>
    <cellStyle name="PrePop Units (0) 15" xfId="1734" xr:uid="{1BB1FF5B-42D0-4F04-BAEF-3FD95765F0CF}"/>
    <cellStyle name="PrePop Units (0) 15 2" xfId="1735" xr:uid="{C9E31672-8EF1-4A35-A9D0-7E9004107CF5}"/>
    <cellStyle name="PrePop Units (0) 16" xfId="1736" xr:uid="{6D75F0A1-C828-4830-9157-2B468097E2C1}"/>
    <cellStyle name="PrePop Units (0) 2" xfId="1737" xr:uid="{79D16410-30EA-46FF-8CDC-EC1F75AF7503}"/>
    <cellStyle name="PrePop Units (0) 2 2" xfId="1738" xr:uid="{4A7A1559-594A-4660-BEE0-21708FD24F25}"/>
    <cellStyle name="PrePop Units (0) 3" xfId="1739" xr:uid="{A176DDD2-4D7C-4DD4-B17C-843919F74BF2}"/>
    <cellStyle name="PrePop Units (0) 3 2" xfId="1740" xr:uid="{595D1756-1656-47E4-8C90-76B271B8B567}"/>
    <cellStyle name="PrePop Units (0) 4" xfId="1741" xr:uid="{A7B88CF2-31E6-468D-8E60-08AE9407D76F}"/>
    <cellStyle name="PrePop Units (0) 4 2" xfId="1742" xr:uid="{C4373C16-C455-4BA9-8B3A-2B9ED5136629}"/>
    <cellStyle name="PrePop Units (0) 5" xfId="1743" xr:uid="{965D9D23-E1ED-4835-B03E-B417421E8A7A}"/>
    <cellStyle name="PrePop Units (0) 5 2" xfId="1744" xr:uid="{CD24DD9C-8A2F-41BD-B969-F80F0EF1F4EE}"/>
    <cellStyle name="PrePop Units (0) 6" xfId="1745" xr:uid="{9C463910-10B3-45B6-BD1B-F7E08C358AD4}"/>
    <cellStyle name="PrePop Units (0) 6 2" xfId="1746" xr:uid="{6EE9D5DB-382F-4BE7-A671-E23159D08DF8}"/>
    <cellStyle name="PrePop Units (0) 7" xfId="1747" xr:uid="{0500CDE5-0DE0-425D-9D7F-18CF1D28CAE4}"/>
    <cellStyle name="PrePop Units (0) 7 2" xfId="1748" xr:uid="{F5A90B37-E8D5-480E-865D-4F8630A2F122}"/>
    <cellStyle name="PrePop Units (0) 8" xfId="1749" xr:uid="{819F259D-3D7D-480C-833E-28DEBD05903E}"/>
    <cellStyle name="PrePop Units (0) 8 2" xfId="1750" xr:uid="{0FE2729A-E03B-41EF-9CAE-6BD720556627}"/>
    <cellStyle name="PrePop Units (0) 9" xfId="1751" xr:uid="{1CD6D616-0F54-4264-BD63-6B429AFFF44D}"/>
    <cellStyle name="PrePop Units (0) 9 2" xfId="1752" xr:uid="{7A2D3663-97D5-47BD-BBC7-1839D05879CB}"/>
    <cellStyle name="PrePop Units (0)_33" xfId="1753" xr:uid="{366AF8AE-AF50-460C-82F2-E4C0B2CC2779}"/>
    <cellStyle name="PrePop Units (1)" xfId="1754" xr:uid="{C8E7D80A-A051-46C3-93B5-2DCC5090213D}"/>
    <cellStyle name="PrePop Units (1) 10" xfId="1755" xr:uid="{DB465D00-F787-4C11-9F0C-104CEF4B5BBA}"/>
    <cellStyle name="PrePop Units (1) 10 2" xfId="1756" xr:uid="{E6A3816D-26E8-4C4D-AC01-704252463037}"/>
    <cellStyle name="PrePop Units (1) 11" xfId="1757" xr:uid="{7036B738-E55C-4C6F-A46C-2F71B41A3F19}"/>
    <cellStyle name="PrePop Units (1) 11 2" xfId="1758" xr:uid="{95BAF89B-9F18-4E66-A739-719C52417438}"/>
    <cellStyle name="PrePop Units (1) 12" xfId="1759" xr:uid="{93962413-C718-44FF-B172-892FF369E09D}"/>
    <cellStyle name="PrePop Units (1) 12 2" xfId="1760" xr:uid="{E4B490A4-5853-4AFC-9360-B3E25D138CA9}"/>
    <cellStyle name="PrePop Units (1) 13" xfId="1761" xr:uid="{0EE0ECD7-11CC-43D0-9B29-52CE0972F381}"/>
    <cellStyle name="PrePop Units (1) 13 2" xfId="1762" xr:uid="{3C65CA11-C2F6-4D7C-B930-F534C3F2D9BE}"/>
    <cellStyle name="PrePop Units (1) 14" xfId="1763" xr:uid="{8F532295-2934-4473-9D01-56F363314CAF}"/>
    <cellStyle name="PrePop Units (1) 14 2" xfId="1764" xr:uid="{53F1FF50-AF84-4416-B836-E6B0B32744FD}"/>
    <cellStyle name="PrePop Units (1) 15" xfId="1765" xr:uid="{3A2CBFD0-75CB-4585-B374-D08A77CFD722}"/>
    <cellStyle name="PrePop Units (1) 15 2" xfId="1766" xr:uid="{968FA670-4BB1-4359-860B-B46CFC4DA16D}"/>
    <cellStyle name="PrePop Units (1) 16" xfId="1767" xr:uid="{54C43CEE-BB31-4DC6-8555-80CCEF73673B}"/>
    <cellStyle name="PrePop Units (1) 2" xfId="1768" xr:uid="{3A5F53AA-DC67-45EA-BA86-59E8A7032905}"/>
    <cellStyle name="PrePop Units (1) 2 2" xfId="1769" xr:uid="{F7E67AAD-0FB5-4B85-91B0-7026D0EC7EC0}"/>
    <cellStyle name="PrePop Units (1) 3" xfId="1770" xr:uid="{C6AC5B4D-3757-4838-B5BD-303688F581B5}"/>
    <cellStyle name="PrePop Units (1) 3 2" xfId="1771" xr:uid="{25C87D72-8AB8-410F-9864-7F5637EA596D}"/>
    <cellStyle name="PrePop Units (1) 4" xfId="1772" xr:uid="{593C7EFC-7E8F-469B-A9A2-DB5FD21BCF5C}"/>
    <cellStyle name="PrePop Units (1) 4 2" xfId="1773" xr:uid="{FC2DC432-77DD-4D39-BFC2-90FDC39C66E5}"/>
    <cellStyle name="PrePop Units (1) 5" xfId="1774" xr:uid="{8E9F0CAC-8E3D-4B7E-AD6A-B0CFCA508333}"/>
    <cellStyle name="PrePop Units (1) 5 2" xfId="1775" xr:uid="{876FF8CC-763A-4DD5-9EA9-07104F3B55D1}"/>
    <cellStyle name="PrePop Units (1) 6" xfId="1776" xr:uid="{DDDFA021-A162-41AA-BE44-A610B778974F}"/>
    <cellStyle name="PrePop Units (1) 6 2" xfId="1777" xr:uid="{8C7E2834-BFF4-465E-BEBB-80D3F6871338}"/>
    <cellStyle name="PrePop Units (1) 7" xfId="1778" xr:uid="{F95537B4-B0F3-4947-B7F9-42D22B12EA76}"/>
    <cellStyle name="PrePop Units (1) 7 2" xfId="1779" xr:uid="{5C97BB1F-8D3D-4ECA-9A42-574E5D09B8F3}"/>
    <cellStyle name="PrePop Units (1) 8" xfId="1780" xr:uid="{8A873702-1C24-4454-A339-EA9992703CC0}"/>
    <cellStyle name="PrePop Units (1) 8 2" xfId="1781" xr:uid="{3C8D4685-0E6A-4DF4-A3A1-3208750EEEB9}"/>
    <cellStyle name="PrePop Units (1) 9" xfId="1782" xr:uid="{E8289792-8430-4912-8500-BC4A31D241EE}"/>
    <cellStyle name="PrePop Units (1) 9 2" xfId="1783" xr:uid="{EB79BC43-FB8E-4314-AA1F-EA113739C36C}"/>
    <cellStyle name="PrePop Units (1)_33" xfId="1784" xr:uid="{1D3D8EBB-0A13-45CA-9B0C-BAEA5F1C2250}"/>
    <cellStyle name="PrePop Units (2)" xfId="1785" xr:uid="{DBDE7420-CBBE-4A85-99D5-40D933391938}"/>
    <cellStyle name="PrePop Units (2) 10" xfId="1786" xr:uid="{DD9C5C2B-9C0B-487D-9AA6-F554343597BF}"/>
    <cellStyle name="PrePop Units (2) 10 2" xfId="1787" xr:uid="{38F450B6-05E1-4F20-BFA6-9A24C639FCAE}"/>
    <cellStyle name="PrePop Units (2) 11" xfId="1788" xr:uid="{A8DBD8FC-3313-4945-8345-CAB1D3AB9868}"/>
    <cellStyle name="PrePop Units (2) 11 2" xfId="1789" xr:uid="{A9D405F4-1E05-4713-9598-F7007703BAB3}"/>
    <cellStyle name="PrePop Units (2) 12" xfId="1790" xr:uid="{D9C2B3A0-3E3F-472D-9342-8956F19E2F4E}"/>
    <cellStyle name="PrePop Units (2) 12 2" xfId="1791" xr:uid="{31D0EAA1-2000-43F0-94B0-D1F318E25241}"/>
    <cellStyle name="PrePop Units (2) 13" xfId="1792" xr:uid="{EFB611EF-6590-42BF-B377-77EFFC55B956}"/>
    <cellStyle name="PrePop Units (2) 13 2" xfId="1793" xr:uid="{89F4A90F-797B-4600-83AE-F2FE06003E49}"/>
    <cellStyle name="PrePop Units (2) 14" xfId="1794" xr:uid="{17D7A02B-3800-424B-AEEB-0556CECC56F9}"/>
    <cellStyle name="PrePop Units (2) 14 2" xfId="1795" xr:uid="{815882CF-310B-454A-BEE1-101F5B83DF19}"/>
    <cellStyle name="PrePop Units (2) 15" xfId="1796" xr:uid="{38EEE60B-6417-403A-B973-36008466279F}"/>
    <cellStyle name="PrePop Units (2) 15 2" xfId="1797" xr:uid="{1C73E1D0-97D8-4D06-8A38-9DD1B8887C82}"/>
    <cellStyle name="PrePop Units (2) 16" xfId="1798" xr:uid="{633F399F-5CB9-42B9-9EC6-9C94F1E9A5C0}"/>
    <cellStyle name="PrePop Units (2) 2" xfId="1799" xr:uid="{44EE7BB6-97D0-4C2B-B7B9-E2EB58E79A41}"/>
    <cellStyle name="PrePop Units (2) 2 2" xfId="1800" xr:uid="{DA4E5F55-C78C-49C2-881A-3240BDF61797}"/>
    <cellStyle name="PrePop Units (2) 3" xfId="1801" xr:uid="{CF8BD891-F9B9-42F0-97DA-7A9A892104EF}"/>
    <cellStyle name="PrePop Units (2) 3 2" xfId="1802" xr:uid="{03DBD505-17A6-48A0-8A98-F103622A14C4}"/>
    <cellStyle name="PrePop Units (2) 4" xfId="1803" xr:uid="{25FDF758-A5FC-462C-96BA-F607423EE85D}"/>
    <cellStyle name="PrePop Units (2) 4 2" xfId="1804" xr:uid="{1BC58976-005B-4CEA-820C-17D36A761DA8}"/>
    <cellStyle name="PrePop Units (2) 5" xfId="1805" xr:uid="{752B2151-045A-40D6-A394-2E945BC2897A}"/>
    <cellStyle name="PrePop Units (2) 5 2" xfId="1806" xr:uid="{0E42F489-DD8D-4492-87EC-A91B96160F75}"/>
    <cellStyle name="PrePop Units (2) 6" xfId="1807" xr:uid="{135D5B23-CA35-4777-A740-765CB4FC1C25}"/>
    <cellStyle name="PrePop Units (2) 6 2" xfId="1808" xr:uid="{AE4842B3-B1EF-4CF4-AF2E-76DAA69190B2}"/>
    <cellStyle name="PrePop Units (2) 7" xfId="1809" xr:uid="{923A4F55-9C89-4ECC-BC11-5A1DC99559D9}"/>
    <cellStyle name="PrePop Units (2) 7 2" xfId="1810" xr:uid="{B02C922A-3BA4-4687-903D-499AF0B5728C}"/>
    <cellStyle name="PrePop Units (2) 8" xfId="1811" xr:uid="{161D2FD5-E367-46D0-9CF7-8F93042194EC}"/>
    <cellStyle name="PrePop Units (2) 8 2" xfId="1812" xr:uid="{3AF33C2A-A487-424B-A587-9A2A7D76DA64}"/>
    <cellStyle name="PrePop Units (2) 9" xfId="1813" xr:uid="{89C8A20F-92E4-4F6F-87E2-06EC55D4C11B}"/>
    <cellStyle name="PrePop Units (2) 9 2" xfId="1814" xr:uid="{E630B296-F6B8-41AB-A154-0E0328A27DA9}"/>
    <cellStyle name="PrePop Units (2)_33" xfId="1815" xr:uid="{00F82DAD-0AE8-49B8-B2FF-E8C97CBBF957}"/>
    <cellStyle name="Procent" xfId="2893" builtinId="5"/>
    <cellStyle name="Procent 2" xfId="2578" xr:uid="{95B1A061-6B55-405B-9112-008AAFA2528F}"/>
    <cellStyle name="Procent 2 2" xfId="2579" xr:uid="{D550E9CE-82A4-4C13-9542-C6A270BF246D}"/>
    <cellStyle name="Procent 2 2 2" xfId="2580" xr:uid="{95488AB7-44E1-4634-9AF5-76E4FB6BC205}"/>
    <cellStyle name="Procent 2 2 2 2" xfId="2581" xr:uid="{AE2D5494-CC16-4240-8154-4AD04D6D8EDA}"/>
    <cellStyle name="Procent 2 2 2 2 2" xfId="2582" xr:uid="{48E0904C-E5DB-4011-A6FC-DB58323415A4}"/>
    <cellStyle name="Procent 2 2 2 3" xfId="2583" xr:uid="{04AA2645-559C-46C4-86E2-B16F7912D595}"/>
    <cellStyle name="Procent 2 2 3" xfId="2584" xr:uid="{C481FD47-1CD8-45C3-A7B3-2E7362AE8CC3}"/>
    <cellStyle name="Procent 2 3" xfId="2585" xr:uid="{E4957E8B-79D7-4EBE-A7CA-BE536C462073}"/>
    <cellStyle name="Procent 2 3 2" xfId="2586" xr:uid="{B531842A-8082-4341-8EB0-9C64D4ED0AFC}"/>
    <cellStyle name="Procent 2 3 2 2" xfId="2587" xr:uid="{A100E395-9BC8-4028-99D3-6DC450623ADA}"/>
    <cellStyle name="Procent 2 3 2 3" xfId="2588" xr:uid="{A9C2A80E-377A-40B5-82ED-9A0DD273BECC}"/>
    <cellStyle name="Procent 2 3 3" xfId="2589" xr:uid="{63EE75A6-5926-4A66-B0E2-749F973B5B23}"/>
    <cellStyle name="Procent 2 3 4" xfId="2590" xr:uid="{6195DDEF-B13B-4E0D-B871-EBCD2BE2A333}"/>
    <cellStyle name="Procent 2 3 5" xfId="2591" xr:uid="{D5FCF40D-BBAF-41D9-B6C5-A605FF0663E7}"/>
    <cellStyle name="Procent 2 4" xfId="2592" xr:uid="{3E7563D4-7D9B-4D11-8D44-72473EACAAC1}"/>
    <cellStyle name="Procent 2 4 2" xfId="2593" xr:uid="{E0252525-CDE6-4EDC-B90F-47B81E7F3185}"/>
    <cellStyle name="Procent 2 5" xfId="2594" xr:uid="{729DB339-EF6F-43FC-B9FA-5C796ADB00FB}"/>
    <cellStyle name="Procent 2 6" xfId="3223" xr:uid="{D89AD7EB-C90D-496C-AE98-42E5EC253954}"/>
    <cellStyle name="Procent 3" xfId="2595" xr:uid="{A5BE9DFF-AF65-473C-B17F-DCDA7F059E1D}"/>
    <cellStyle name="Procent 3 2" xfId="2596" xr:uid="{8A56D7D8-FD0B-490C-9732-8D8C563F6C03}"/>
    <cellStyle name="Procent 3 2 2" xfId="2597" xr:uid="{5C162B29-C6FA-4610-9978-D3A306A10070}"/>
    <cellStyle name="Procent 3 2 2 2" xfId="2598" xr:uid="{DC42820C-F452-4E65-92A0-EB1F355F26A2}"/>
    <cellStyle name="Procent 3 2 3" xfId="2599" xr:uid="{0101A104-55CF-460A-99B6-D3E1D1603A06}"/>
    <cellStyle name="Procent 3 2 4" xfId="2600" xr:uid="{B35FDC17-AE28-4ED3-8230-AFE2425B35AB}"/>
    <cellStyle name="Procent 3 2 5" xfId="2601" xr:uid="{AFBA66B9-4299-41CF-A57D-729C19D431A6}"/>
    <cellStyle name="Procent 3 3" xfId="2602" xr:uid="{90358B72-3601-4573-8C2F-FEDED6A46DBA}"/>
    <cellStyle name="Procent 4" xfId="2603" xr:uid="{BACA4E44-CAAD-41B4-98A9-9D9AB90B1A8E}"/>
    <cellStyle name="Processing Cell" xfId="3224" xr:uid="{25E12B47-1236-42FF-9FB7-0DCB47D2D87B}"/>
    <cellStyle name="Processing Cell 2" xfId="3290" xr:uid="{5DACF3E6-75E2-471D-AFFA-77818C272E31}"/>
    <cellStyle name="Prozent 2" xfId="3225" xr:uid="{3EEF2B14-B60B-4D95-9E51-5ED66C6E001E}"/>
    <cellStyle name="Rates" xfId="1816" xr:uid="{A60CABB9-C9B9-489B-9671-334A6704EE3D}"/>
    <cellStyle name="realtime" xfId="1817" xr:uid="{E42A32F5-DDAC-43E1-B6AE-E09772240EAA}"/>
    <cellStyle name="result" xfId="1818" xr:uid="{9B433EEF-9AA3-42A7-8543-CCA25AF56187}"/>
    <cellStyle name="Rossz" xfId="3226" xr:uid="{CC4F1760-8EA8-4E71-90DD-17B1B2126C5E}"/>
    <cellStyle name="rt" xfId="1819" xr:uid="{90ECDEB5-877C-4EF7-96B5-23611C6AF8B1}"/>
    <cellStyle name="Rubrik 1 2" xfId="2604" xr:uid="{DEFC5023-2595-40C3-84D3-81E8BA346507}"/>
    <cellStyle name="Rubrik 2 2" xfId="2605" xr:uid="{D3A0737A-1304-40A2-AF2F-D4CF68E601EC}"/>
    <cellStyle name="Rubrik 2 3" xfId="2606" xr:uid="{30B4EEC0-C613-4AFB-99F6-EEDBDD883650}"/>
    <cellStyle name="Rubrik 3 2" xfId="2607" xr:uid="{EC0D1D7A-EF95-4CF5-B8BA-1FDD039927CF}"/>
    <cellStyle name="Rubrik 4 2" xfId="2608" xr:uid="{36D90256-23AB-41CF-8832-7BFE0789C5DF}"/>
    <cellStyle name="Rubrik 5" xfId="2609" xr:uid="{D53E8167-61D3-4DC2-8D6E-BBD9706284EC}"/>
    <cellStyle name="Salida" xfId="3227" xr:uid="{6CCDC896-9B7E-466C-8153-C4FC2BECE917}"/>
    <cellStyle name="Salida 2" xfId="3291" xr:uid="{411D8539-243F-4DFD-8D7C-49BA82C96D4C}"/>
    <cellStyle name="Sammenkædet celle" xfId="20" builtinId="24" customBuiltin="1"/>
    <cellStyle name="Samtala" xfId="1820" xr:uid="{86A9F532-80C0-4CCD-BC51-0D7BF281DC40}"/>
    <cellStyle name="Samtala - lokaniðurst." xfId="1821" xr:uid="{A80AFEB6-0AAA-4525-9201-A0F0F23C484D}"/>
    <cellStyle name="Samtala - undirstr" xfId="1822" xr:uid="{B8971A80-56F2-40EB-B859-8C924B44C879}"/>
    <cellStyle name="Samtala - undirstr 2" xfId="1823" xr:uid="{3A9F9680-EB5F-447A-9894-1BA212FB220B}"/>
    <cellStyle name="Samtala - yfirstr." xfId="1824" xr:uid="{D9360CDE-8C58-40C5-AF93-700D63472D1F}"/>
    <cellStyle name="Samtala - yfirstr. 2" xfId="1825" xr:uid="{A31008D3-1261-45B1-A0F8-F907D27B4E7E}"/>
    <cellStyle name="Samtala 2" xfId="1826" xr:uid="{E64E1D20-33CE-4D9A-9A3A-CB7253CEFD86}"/>
    <cellStyle name="Samtala_Notes" xfId="1827"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data entry table) 2 2" xfId="3293" xr:uid="{E6D1CBB6-0A53-4D0C-9663-9EE5B1774514}"/>
    <cellStyle name="SAS FM Client calculated data cell (data entry table) 3" xfId="3292" xr:uid="{0D7857EC-B93D-4C8A-A348-AAA53FCEF76B}"/>
    <cellStyle name="SAS FM Client calculated data cell (read only table)" xfId="3230" xr:uid="{7CC19F5D-0E30-4482-BFD9-5DCCBE3B14F7}"/>
    <cellStyle name="SAS FM Client calculated data cell (read only table) 2" xfId="3231" xr:uid="{4BD8645D-E395-4299-850D-B4DF4F27240F}"/>
    <cellStyle name="SAS FM Client calculated data cell (read only table) 2 2" xfId="3295" xr:uid="{4E10B26B-6B6D-40B1-B69A-CDE24BD03329}"/>
    <cellStyle name="SAS FM Client calculated data cell (read only table) 3" xfId="3294" xr:uid="{874BDF01-631D-4506-90C6-6A11ADD5D675}"/>
    <cellStyle name="SAS FM Column drillable header" xfId="3232" xr:uid="{FE32C1EA-04A4-4DEE-8002-180499D31177}"/>
    <cellStyle name="SAS FM Column drillable header 2" xfId="3296" xr:uid="{0CF8EED3-E139-4E85-9243-5B64733BB668}"/>
    <cellStyle name="SAS FM Column header" xfId="3233" xr:uid="{DDED3B94-08D5-4727-8EF1-6360AB48BB26}"/>
    <cellStyle name="SAS FM Column header 2" xfId="3297" xr:uid="{AA5C2FD5-04D6-4C46-BD6A-37276E2DEE2F}"/>
    <cellStyle name="SAS FM Drill path" xfId="3234" xr:uid="{4B786157-3BEF-4123-AE47-76430DC55E1B}"/>
    <cellStyle name="SAS FM Invalid data cell" xfId="3235" xr:uid="{89489046-CF2F-4004-96DF-AD9F0500EF8A}"/>
    <cellStyle name="SAS FM Invalid data cell 2" xfId="3236" xr:uid="{0D2929EF-2966-4DBD-AD5C-3C88AB5FA633}"/>
    <cellStyle name="SAS FM Invalid data cell 2 2" xfId="3299" xr:uid="{B8F30BF7-E6A3-4974-A4CE-3C0D520C1EDC}"/>
    <cellStyle name="SAS FM Invalid data cell 3" xfId="3298" xr:uid="{B76A20B6-4527-4CFC-A96C-374AE83E2102}"/>
    <cellStyle name="SAS FM No query data cell" xfId="3237" xr:uid="{69FA4809-9D7E-498B-B260-3C8FBB8F0DDE}"/>
    <cellStyle name="SAS FM No query data cell 2" xfId="3238" xr:uid="{09DF4FE8-0F0F-44E6-A9A1-0FB877AC2179}"/>
    <cellStyle name="SAS FM No query data cell 2 2" xfId="3301" xr:uid="{60FFDE03-BF53-4F8D-AE32-D9B7E6D1860A}"/>
    <cellStyle name="SAS FM No query data cell 3" xfId="3300" xr:uid="{EF3A7A8A-9559-4670-BF1A-87D106FDE585}"/>
    <cellStyle name="SAS FM Protected member data cell" xfId="3239" xr:uid="{F2D3AA21-281E-478B-929D-4739E98B1AFA}"/>
    <cellStyle name="SAS FM Protected member data cell 2" xfId="3240" xr:uid="{22208A35-E5BC-4D57-9B9E-5FB4D895E50D}"/>
    <cellStyle name="SAS FM Protected member data cell 2 2" xfId="3303" xr:uid="{44E5A164-28BA-4F14-B9F4-FDF380D40DE2}"/>
    <cellStyle name="SAS FM Protected member data cell 3" xfId="3302" xr:uid="{72002954-8845-43EE-8FD7-24BCF938ED65}"/>
    <cellStyle name="SAS FM Read-only data cell (data entry table)" xfId="3241" xr:uid="{9DAAF891-9253-4DF0-8FA5-CF68FA472737}"/>
    <cellStyle name="SAS FM Read-only data cell (data entry table) 2" xfId="3242" xr:uid="{18D37856-57CA-4E97-876B-F87402BF577A}"/>
    <cellStyle name="SAS FM Read-only data cell (data entry table) 2 2" xfId="3305" xr:uid="{A4F116A4-7146-4F64-920A-D5DBB63A9A46}"/>
    <cellStyle name="SAS FM Read-only data cell (data entry table) 3" xfId="3304" xr:uid="{10A51D81-9E48-433E-8609-F74C3FBD59A6}"/>
    <cellStyle name="SAS FM Read-only data cell (read-only table)" xfId="3243" xr:uid="{62D0CCAE-C67D-4C7B-916A-7940857D5B31}"/>
    <cellStyle name="SAS FM Read-only data cell (read-only table) 2" xfId="3244" xr:uid="{DD50466F-77AB-457E-B678-96F93D25FF47}"/>
    <cellStyle name="SAS FM Read-only data cell (read-only table) 2 2" xfId="3307" xr:uid="{EF67A579-7D96-40E3-9DF8-79F27776E24D}"/>
    <cellStyle name="SAS FM Read-only data cell (read-only table) 3" xfId="3306" xr:uid="{776EE48E-3A25-4569-9B9B-41A3B6DD6AC9}"/>
    <cellStyle name="SAS FM Row drillable header" xfId="3245" xr:uid="{D641D648-7A41-40EF-A9CE-32D0A3613DD3}"/>
    <cellStyle name="SAS FM Row drillable header 2" xfId="3274" xr:uid="{1056380F-4E27-48E5-A052-4DC2F1BB9B4A}"/>
    <cellStyle name="SAS FM Row header" xfId="3246" xr:uid="{35B23B87-A3FD-4631-ADCA-79D14109399A}"/>
    <cellStyle name="SAS FM Row header 2" xfId="3308" xr:uid="{9A3B25E1-6A0F-4038-80FC-873A20217507}"/>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Supplemented member data cell 2 2" xfId="3310" xr:uid="{92DECC95-B528-4BBC-89DA-13844098FED4}"/>
    <cellStyle name="SAS FM Supplemented member data cell 3" xfId="3309" xr:uid="{04652D61-7173-4CDE-9103-CCD31A0A7349}"/>
    <cellStyle name="SAS FM Writeable data cell" xfId="3250" xr:uid="{3B36E94B-21A5-46AF-AC94-1DAEAA8FBA24}"/>
    <cellStyle name="SAS FM Writeable data cell 2" xfId="3251" xr:uid="{325BAFE9-B9F8-4678-A7D2-1C9260DB73A6}"/>
    <cellStyle name="SAS FM Writeable data cell 2 2" xfId="3312" xr:uid="{AB43D518-C50D-4A75-B7E8-11573C401DE7}"/>
    <cellStyle name="SAS FM Writeable data cell 3" xfId="3311" xr:uid="{F895266B-2446-408A-B5EE-9B079B35CE03}"/>
    <cellStyle name="Semleges" xfId="3252" xr:uid="{8FDF1A27-B8DD-4B64-A2E9-97C1F4E5C566}"/>
    <cellStyle name="showExposure" xfId="3253" xr:uid="{D1288553-8F80-45C3-ABB0-E7416FD13999}"/>
    <cellStyle name="showExposure 2" xfId="3313" xr:uid="{66AC5FB4-F465-445E-9523-2D3D791246B8}"/>
    <cellStyle name="Standard 2" xfId="3254" xr:uid="{768A041B-C4B5-4C3A-B8BB-DA46266C1104}"/>
    <cellStyle name="Standard 3" xfId="44"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8" xr:uid="{BF105A1E-C7BB-4DD0-99B3-D13271B2B538}"/>
    <cellStyle name="Style 1" xfId="1829" xr:uid="{790A1B5E-1543-491A-B236-5C170391779B}"/>
    <cellStyle name="Style 1 2" xfId="1830" xr:uid="{156742CB-0228-4F55-AA6C-1B6EF63A3BA9}"/>
    <cellStyle name="Style 1 3" xfId="2610" xr:uid="{6864F67C-306E-4579-A8CC-EABD838E1E22}"/>
    <cellStyle name="Summa 2" xfId="2611" xr:uid="{125EBA7C-71D5-404C-BA35-A65D65728E27}"/>
    <cellStyle name="Summa 3" xfId="2612" xr:uid="{7C9DD34E-8592-45F2-B19F-A2901E1AFD3C}"/>
    <cellStyle name="Summa 3 2" xfId="3028" xr:uid="{B38D2010-DBBF-4CAA-A2F9-FE34DEDA0388}"/>
    <cellStyle name="Számítás" xfId="3259" xr:uid="{A991D76A-9975-4BF0-968F-FA27676D8BD6}"/>
    <cellStyle name="Számítás 2" xfId="3314" xr:uid="{0DADF05F-B961-4149-92DC-5A00273E4A33}"/>
    <cellStyle name="TemplateCollectionStyle" xfId="3260" xr:uid="{34082B9A-ADE1-4DC2-8AEC-817CDE5253AF}"/>
    <cellStyle name="text" xfId="1831" xr:uid="{50FA50E2-3BF8-428A-8831-232D81B0F29D}"/>
    <cellStyle name="Text Indent A" xfId="1832" xr:uid="{43869551-D100-4795-9C8A-4FF3CCBF549C}"/>
    <cellStyle name="Text Indent A 10" xfId="1833" xr:uid="{3394438C-879F-4D40-92FC-D58A16104BDE}"/>
    <cellStyle name="Text Indent A 11" xfId="1834" xr:uid="{A35AC848-A102-49A9-ABD6-163F2DDA2665}"/>
    <cellStyle name="Text Indent A 12" xfId="1835" xr:uid="{7DD69620-010E-48AE-8B64-0493BFC726E8}"/>
    <cellStyle name="Text Indent A 13" xfId="1836" xr:uid="{2DD36CAC-0D47-4879-959B-FAAFA64527BF}"/>
    <cellStyle name="Text Indent A 14" xfId="1837" xr:uid="{E17F9DF3-C322-4ECC-82B3-C976A4D336CA}"/>
    <cellStyle name="Text Indent A 15" xfId="1838" xr:uid="{E5E7B261-592C-4548-819E-4B4223C472F2}"/>
    <cellStyle name="Text Indent A 2" xfId="1839" xr:uid="{FDBC3068-9B52-4813-9C87-D09819C3D205}"/>
    <cellStyle name="Text Indent A 3" xfId="1840" xr:uid="{1656FCC9-6874-468A-ABE6-AF76C4B42542}"/>
    <cellStyle name="Text Indent A 4" xfId="1841" xr:uid="{D7E0E23D-D758-42B4-9D6D-804F5F5DED83}"/>
    <cellStyle name="Text Indent A 5" xfId="1842" xr:uid="{C6E08AC6-64F7-47D0-85E0-4633DD0E15A1}"/>
    <cellStyle name="Text Indent A 6" xfId="1843" xr:uid="{F4E934AF-5CAB-4A72-93BB-0ED84936FE6A}"/>
    <cellStyle name="Text Indent A 7" xfId="1844" xr:uid="{E5BB9DBD-A2B5-4CE4-A650-46B733DBBBA1}"/>
    <cellStyle name="Text Indent A 8" xfId="1845" xr:uid="{02F13050-05DA-4931-A776-4B5900AD24CD}"/>
    <cellStyle name="Text Indent A 9" xfId="1846" xr:uid="{311B1B79-CF02-40D7-B93D-031D670ED34C}"/>
    <cellStyle name="Text Indent B" xfId="1847" xr:uid="{4BBDB24E-767A-489A-9CE7-5D6AAABE4AA8}"/>
    <cellStyle name="Text Indent B 10" xfId="1848" xr:uid="{CB8E458E-26FC-454F-8F3C-80AFD0AE68D7}"/>
    <cellStyle name="Text Indent B 11" xfId="1849" xr:uid="{46005C44-2C11-4D29-89B5-491B2773FED2}"/>
    <cellStyle name="Text Indent B 12" xfId="1850" xr:uid="{4B879979-EC0E-4E54-84AC-D4417AA71B32}"/>
    <cellStyle name="Text Indent B 13" xfId="1851" xr:uid="{7211EB4A-F805-4642-8895-3F560226B82C}"/>
    <cellStyle name="Text Indent B 14" xfId="1852" xr:uid="{EE7BF70D-EDE8-4A0C-A7FA-622BFEBC4835}"/>
    <cellStyle name="Text Indent B 15" xfId="1853" xr:uid="{965A5420-A1A1-4386-ABD4-AE3927834203}"/>
    <cellStyle name="Text Indent B 2" xfId="1854" xr:uid="{31401D7A-CBCE-4ADB-B8DD-AAD3297721CB}"/>
    <cellStyle name="Text Indent B 3" xfId="1855" xr:uid="{B5DF021E-739B-4C49-BEDF-F1FB09A03D72}"/>
    <cellStyle name="Text Indent B 4" xfId="1856" xr:uid="{14D4F911-5A06-4DB7-9123-D9C870EA1497}"/>
    <cellStyle name="Text Indent B 5" xfId="1857" xr:uid="{0B472256-3015-4C50-A1BF-7EFC417F3D46}"/>
    <cellStyle name="Text Indent B 6" xfId="1858" xr:uid="{C4F87B37-D7A9-44C4-B00E-A8342420B1C1}"/>
    <cellStyle name="Text Indent B 7" xfId="1859" xr:uid="{38AE1DAB-0D6C-4712-91BB-7D1B9240EAA4}"/>
    <cellStyle name="Text Indent B 8" xfId="1860" xr:uid="{D8FDB5C6-5A00-4108-B35D-579ED5EC0A84}"/>
    <cellStyle name="Text Indent B 9" xfId="1861" xr:uid="{306F4F3D-E4CC-44BA-A1AB-7DD7104E45C3}"/>
    <cellStyle name="Text Indent C" xfId="1862" xr:uid="{51F36E4D-FD0F-4A71-AC75-232271E26D56}"/>
    <cellStyle name="Text Indent C 10" xfId="1863" xr:uid="{CBB48570-7FF6-43B6-90E8-26CFFB93200D}"/>
    <cellStyle name="Text Indent C 10 2" xfId="1864" xr:uid="{AC7FD86E-1581-4A49-B3F6-D0505651BA60}"/>
    <cellStyle name="Text Indent C 11" xfId="1865" xr:uid="{02CE778A-FF00-4962-A950-FA15FFA490EF}"/>
    <cellStyle name="Text Indent C 11 2" xfId="1866" xr:uid="{EAD707C3-B8A8-4AF1-868E-130D4463D2D9}"/>
    <cellStyle name="Text Indent C 12" xfId="1867" xr:uid="{E94FC64B-6252-4FF8-AE66-3D34F1BF513A}"/>
    <cellStyle name="Text Indent C 12 2" xfId="1868" xr:uid="{79CF58D5-2926-42C0-A123-2043BF9B2DF3}"/>
    <cellStyle name="Text Indent C 13" xfId="1869" xr:uid="{1FE7D2FC-0C46-4DA8-80F7-504CD1E9D2DE}"/>
    <cellStyle name="Text Indent C 13 2" xfId="1870" xr:uid="{727DB886-5AFC-45AD-9449-B9DAC625BBFF}"/>
    <cellStyle name="Text Indent C 14" xfId="1871" xr:uid="{0C937D83-B6ED-4A57-A48A-387E819DD4D5}"/>
    <cellStyle name="Text Indent C 14 2" xfId="1872" xr:uid="{DE3B0377-BB3C-41CE-B676-BBE749229F60}"/>
    <cellStyle name="Text Indent C 15" xfId="1873" xr:uid="{C5A868C9-F546-4146-A81B-232373FCD4ED}"/>
    <cellStyle name="Text Indent C 15 2" xfId="1874" xr:uid="{0D5DF721-A003-4C97-BE48-F78563FCA302}"/>
    <cellStyle name="Text Indent C 16" xfId="1875" xr:uid="{6BBE8CC1-801E-40B5-879C-7AC96E99CE67}"/>
    <cellStyle name="Text Indent C 2" xfId="1876" xr:uid="{32B2B030-7431-4BCC-81F2-63153C73785E}"/>
    <cellStyle name="Text Indent C 2 2" xfId="1877" xr:uid="{0A2223E0-C828-4055-95CB-64352EF69266}"/>
    <cellStyle name="Text Indent C 3" xfId="1878" xr:uid="{809C7E91-3A4C-4048-856C-1A368F7B0AC3}"/>
    <cellStyle name="Text Indent C 3 2" xfId="1879" xr:uid="{877DAD38-73C7-4002-9C2E-8442748D31FB}"/>
    <cellStyle name="Text Indent C 4" xfId="1880" xr:uid="{5271242E-582C-4B37-8151-8BE1BD926F99}"/>
    <cellStyle name="Text Indent C 4 2" xfId="1881" xr:uid="{49B219C7-B6B6-4BE6-A8B7-A504BE2D0C1D}"/>
    <cellStyle name="Text Indent C 5" xfId="1882" xr:uid="{F90B9908-3A43-4166-8182-EC4CB303263B}"/>
    <cellStyle name="Text Indent C 5 2" xfId="1883" xr:uid="{5102B05F-B24C-4C12-A717-4A6C78DA90EE}"/>
    <cellStyle name="Text Indent C 6" xfId="1884" xr:uid="{B1D892A0-875E-4640-A30C-F79D795BBB99}"/>
    <cellStyle name="Text Indent C 6 2" xfId="1885" xr:uid="{EC37FEEF-1B97-4162-866A-2D1D74754CA6}"/>
    <cellStyle name="Text Indent C 7" xfId="1886" xr:uid="{9515F9CC-5DF9-4E41-9667-451C271D6167}"/>
    <cellStyle name="Text Indent C 7 2" xfId="1887" xr:uid="{8096090E-97C1-43FB-8558-E559C6AF8AD0}"/>
    <cellStyle name="Text Indent C 8" xfId="1888" xr:uid="{4B056D66-C674-4143-91EB-EC7EC2E73EC4}"/>
    <cellStyle name="Text Indent C 8 2" xfId="1889" xr:uid="{6E306CAB-872D-4468-98DA-EE964E77EE50}"/>
    <cellStyle name="Text Indent C 9" xfId="1890" xr:uid="{BACB8D6B-B46D-41E7-B501-672B0EC80472}"/>
    <cellStyle name="Text Indent C 9 2" xfId="1891" xr:uid="{0E4CA50F-17C0-42FF-829C-70CEEAD411E5}"/>
    <cellStyle name="Text Indent C_33" xfId="1892" xr:uid="{77C3E3D6-6B4C-48D2-BC49-B3EC7C50C7DC}"/>
    <cellStyle name="Texto de advertencia" xfId="3261" xr:uid="{C09F19CE-A487-461E-B8EF-8E6F2FFC53B4}"/>
    <cellStyle name="Texto explicativo" xfId="3262" xr:uid="{06C833B8-7B9B-4472-B66F-47CF3D59F082}"/>
    <cellStyle name="Tilbod" xfId="1893" xr:uid="{9223CC3C-1AAE-4292-B689-7B8580A14182}"/>
    <cellStyle name="Times rmn" xfId="1894" xr:uid="{4C718EA2-A605-4042-ABF5-148A974D976F}"/>
    <cellStyle name="Titel 2" xfId="46" xr:uid="{E65E03F4-D303-4335-A47B-E891CB8FC801}"/>
    <cellStyle name="Title 2" xfId="1895" xr:uid="{CC5C0658-D5F4-44C8-B0AB-9F7E5B7F1FD3}"/>
    <cellStyle name="Title 2 2" xfId="1896" xr:uid="{EB3CC0DF-DAF2-4AAF-8643-ACECCB89E870}"/>
    <cellStyle name="Title 2 3" xfId="1897" xr:uid="{4F93D7F3-E712-4E6B-BEE2-C8A9D8DEB7D6}"/>
    <cellStyle name="Title 2 4" xfId="1898" xr:uid="{6A30459A-EEF2-47AC-B23A-B8261729E9A4}"/>
    <cellStyle name="Title 2 5" xfId="2613" xr:uid="{E14FE851-1AE7-4347-8D3B-01157AC9C166}"/>
    <cellStyle name="Title 3" xfId="1899" xr:uid="{8EDCA783-1137-4D8A-8E91-ACE829C26569}"/>
    <cellStyle name="Title 3 2" xfId="1900" xr:uid="{6A53AA7C-DAA6-4BB9-9D01-E7148FE96C8D}"/>
    <cellStyle name="Title2" xfId="3263" xr:uid="{DB69BA12-E2DC-464F-AE59-B9CC139B06EA}"/>
    <cellStyle name="TitreRub" xfId="1901" xr:uid="{720FE996-0703-40A3-85FF-FDA8AC3840A0}"/>
    <cellStyle name="TitreTab" xfId="1902"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3" xr:uid="{F0A1DD44-BAE5-426B-826A-D7BD9F212594}"/>
    <cellStyle name="Total" xfId="24" builtinId="25" customBuiltin="1"/>
    <cellStyle name="Total (negative)" xfId="1904" xr:uid="{28D34AD2-3915-4F78-BC63-16E857D9119C}"/>
    <cellStyle name="Total 10" xfId="1905" xr:uid="{FD247AF1-24A9-49E0-976C-75E94D39D41B}"/>
    <cellStyle name="Total 10 2" xfId="1906" xr:uid="{544594BC-91BD-4C01-837F-B0A90D8F541D}"/>
    <cellStyle name="Total 10 2 2" xfId="2999" xr:uid="{52ED2458-8340-417F-B7CB-D9441183AA13}"/>
    <cellStyle name="Total 10 3" xfId="2998" xr:uid="{2FD419EF-2DB3-4F96-B868-2B7B87663D9A}"/>
    <cellStyle name="Total 1000" xfId="1907" xr:uid="{74D97FDF-70EE-49F4-924C-D830DB67225A}"/>
    <cellStyle name="Total 1000 (negative)" xfId="1908" xr:uid="{83480FF6-E68B-4EA0-9F2A-324901035699}"/>
    <cellStyle name="Total 1000 (negative) 2" xfId="1909" xr:uid="{F40EC354-072B-4960-A6CF-8BBE28E74720}"/>
    <cellStyle name="Total 1000 (negative) 2 2" xfId="1910" xr:uid="{1E9478C7-B4AB-412B-9413-A735989DB64A}"/>
    <cellStyle name="Total 1000 (negative) 3" xfId="1911" xr:uid="{ABF4F3D9-B22E-4798-A860-B0B2E55E8939}"/>
    <cellStyle name="Total 1000 2" xfId="1912" xr:uid="{9CDEF514-6C41-4127-B53B-08C23F935BB7}"/>
    <cellStyle name="Total 1000 2 2" xfId="1913" xr:uid="{9CF9DC58-D7CF-4A9D-B90E-4BA687F8CE63}"/>
    <cellStyle name="Total 1000 3" xfId="1914" xr:uid="{93ED9A33-E903-4DAA-A991-529DC6B9559A}"/>
    <cellStyle name="Total 1000 4" xfId="1915" xr:uid="{0FDBE143-DEE0-452A-91E2-4C998B78B148}"/>
    <cellStyle name="Total 1000_040930_AFL_uppgj" xfId="1916" xr:uid="{9E5B8599-4FD5-4962-9184-36D6CBF02254}"/>
    <cellStyle name="Total 2" xfId="1917" xr:uid="{52B0EE65-8499-4613-A990-F7074F432F1C}"/>
    <cellStyle name="Total 2 2" xfId="1918" xr:uid="{13D0FBC7-99C3-4503-AD12-7DCBC755E31D}"/>
    <cellStyle name="Total 2 2 2" xfId="3001" xr:uid="{B4ED011B-69C9-43AF-B8E7-E5DE89897EFA}"/>
    <cellStyle name="Total 2 3" xfId="1919" xr:uid="{66ED8ABC-D3E9-49C6-8986-AEE788AE7028}"/>
    <cellStyle name="Total 2 3 2" xfId="3002" xr:uid="{D02BADF9-452F-4117-822C-5F2243A0C81B}"/>
    <cellStyle name="Total 2 4" xfId="1920" xr:uid="{F47CAA21-9D37-457A-95AF-B30109FEFE11}"/>
    <cellStyle name="Total 2 4 2" xfId="3003" xr:uid="{2B5ED947-B014-4732-9247-F7C3A466218D}"/>
    <cellStyle name="Total 2 5" xfId="2614" xr:uid="{66EF1873-AB20-4ABE-8D00-C20508E57E1B}"/>
    <cellStyle name="Total 2 5 2" xfId="3029" xr:uid="{BF092157-408F-4B1D-ACC5-429E6B75207E}"/>
    <cellStyle name="Total 2 6" xfId="3000" xr:uid="{CC8D481F-32B2-4D88-BC65-F4FC20E455B4}"/>
    <cellStyle name="Total 2 7" xfId="3269" xr:uid="{F89379A1-30E6-452F-BDA5-D86D98F0BCDD}"/>
    <cellStyle name="Total 2 8" xfId="3315" xr:uid="{23A2FA24-18CE-49C1-8003-46872466F6FF}"/>
    <cellStyle name="Total 3" xfId="1921" xr:uid="{CB436D90-AF68-440D-9023-8807299D10F2}"/>
    <cellStyle name="Total 3 2" xfId="1922" xr:uid="{C6378315-7F91-48FA-BFAD-12854FFCDBB3}"/>
    <cellStyle name="Total 3 2 2" xfId="3005" xr:uid="{9AF7C53A-AF2E-4887-8189-B8D50C207063}"/>
    <cellStyle name="Total 3 3" xfId="3004" xr:uid="{D1F501CC-F087-4EC7-B493-A35F0922E8E3}"/>
    <cellStyle name="Total 4" xfId="1923" xr:uid="{235A2A49-812E-4EF8-910C-FB8430FF477B}"/>
    <cellStyle name="Total 4 2" xfId="1924" xr:uid="{562FA671-1304-4E87-9842-FBFC3FB6FE71}"/>
    <cellStyle name="Total 4 2 2" xfId="3007" xr:uid="{6C3BA184-B576-475D-AC1E-27C60C42BECB}"/>
    <cellStyle name="Total 4 3" xfId="3006" xr:uid="{BDB2BC92-4333-4F5B-8CCA-897D0E926D00}"/>
    <cellStyle name="Total 5" xfId="1925" xr:uid="{1F6FED9F-C4BE-42BD-992B-C722BF4B2C65}"/>
    <cellStyle name="Total 5 2" xfId="1926" xr:uid="{B68B73A2-3B41-4CD0-8E5B-E7CDD890E44A}"/>
    <cellStyle name="Total 5 2 2" xfId="3009" xr:uid="{75D52CF7-C621-469C-8D8F-4866040AFB49}"/>
    <cellStyle name="Total 5 3" xfId="3008" xr:uid="{8B3BB6D8-B2E6-4A98-9923-A2CAFBD2EFD5}"/>
    <cellStyle name="Total 6" xfId="1927" xr:uid="{0CE698EB-3506-4F7C-B704-D7438B3D2213}"/>
    <cellStyle name="Total 6 2" xfId="1928" xr:uid="{CCD21AEB-E60B-4914-B714-59179469DA8A}"/>
    <cellStyle name="Total 6 2 2" xfId="3011" xr:uid="{0631EA43-3D8E-4E51-B7D3-7278882A1170}"/>
    <cellStyle name="Total 6 3" xfId="3010" xr:uid="{3602C525-FE79-4A83-99DF-13D214E2D376}"/>
    <cellStyle name="Total 7" xfId="1929" xr:uid="{6C095636-0789-4EA6-9F2A-DDD80F849331}"/>
    <cellStyle name="Total 7 2" xfId="1930" xr:uid="{C097E2E0-130A-4947-8A8A-12DCC749456D}"/>
    <cellStyle name="Total 7 2 2" xfId="3013" xr:uid="{82687E14-1608-47E2-A974-2FFE953A0131}"/>
    <cellStyle name="Total 7 3" xfId="3012" xr:uid="{51C0AA4E-D7C5-4456-B911-D8E487191901}"/>
    <cellStyle name="Total 8" xfId="1931" xr:uid="{F5DBAD01-22C9-4A57-B72C-D7BEECC6D67C}"/>
    <cellStyle name="Total 8 2" xfId="1932" xr:uid="{B0C39941-993F-41A6-88B2-272CDC84E15D}"/>
    <cellStyle name="Total 8 2 2" xfId="3015" xr:uid="{D4D5EC66-7278-479E-9AFB-9EA11A8CE1E5}"/>
    <cellStyle name="Total 8 3" xfId="3014" xr:uid="{6A5C1343-FFC8-4DBF-802F-850F81D125B1}"/>
    <cellStyle name="Total 9" xfId="1933" xr:uid="{AD32FA43-D833-4FB5-838B-8360681D8BB9}"/>
    <cellStyle name="Total 9 2" xfId="1934" xr:uid="{CAB12EDB-8A7B-4BA8-A053-23E222820BDB}"/>
    <cellStyle name="Total 9 2 2" xfId="3017" xr:uid="{E07FD944-3BEB-49D5-8B53-A4C14B3412B6}"/>
    <cellStyle name="Total 9 3" xfId="3016" xr:uid="{A589F18A-22D4-4545-96DC-BFE28FA12124}"/>
    <cellStyle name="Tusental (0)_9604" xfId="2615" xr:uid="{D86D40CE-56F5-4013-A71C-9E71C551D13F}"/>
    <cellStyle name="Tusental 10" xfId="2616" xr:uid="{D80A9674-F85A-49E8-8313-D8A9F033A037}"/>
    <cellStyle name="Tusental 10 2" xfId="2617" xr:uid="{16926FCA-2D31-43C4-B376-B922612361CF}"/>
    <cellStyle name="Tusental 10 2 2" xfId="2618" xr:uid="{223C52D9-1BFB-46A2-880B-8777D42D5BDB}"/>
    <cellStyle name="Tusental 10 2 3" xfId="2619" xr:uid="{89E8B918-7903-4A6F-BCBA-5741F564CFAC}"/>
    <cellStyle name="Tusental 10 3" xfId="2620" xr:uid="{08440B7E-9544-402B-9F46-CC11C12DD004}"/>
    <cellStyle name="Tusental 10 4" xfId="2621" xr:uid="{56C4158D-D433-4531-BB69-F3D3018039B4}"/>
    <cellStyle name="Tusental 10 5" xfId="2622" xr:uid="{99726247-2E51-498B-923B-C0BA0CA7D65D}"/>
    <cellStyle name="Tusental 100" xfId="2623" xr:uid="{F7892D89-CA89-4C34-87F9-F30BD2D6E90E}"/>
    <cellStyle name="Tusental 101" xfId="2624" xr:uid="{D03A70C8-C481-41B0-B683-43EE10B14439}"/>
    <cellStyle name="Tusental 102" xfId="2625" xr:uid="{446CADCD-5140-4E81-955F-9A98F0B8137E}"/>
    <cellStyle name="Tusental 103" xfId="2626" xr:uid="{5DC812E0-86BF-403F-87DF-E19606322E2C}"/>
    <cellStyle name="Tusental 104" xfId="2627" xr:uid="{21B5BAA5-1307-4888-B575-6F89D8EA9B65}"/>
    <cellStyle name="Tusental 105" xfId="2628" xr:uid="{AE94F1F8-E0F8-41C5-826D-AD30C14269BA}"/>
    <cellStyle name="Tusental 106" xfId="2629" xr:uid="{C31CB522-608C-4A1A-B266-126A1C592310}"/>
    <cellStyle name="Tusental 107" xfId="2630" xr:uid="{B327DC1C-F0D5-4DBB-8E27-B79880DEF922}"/>
    <cellStyle name="Tusental 108" xfId="2631" xr:uid="{FB9DF39C-4A16-4B7C-BB6A-8F2DA099739D}"/>
    <cellStyle name="Tusental 109" xfId="2632" xr:uid="{4F48649C-2542-4221-9B52-DBBCF3F12D36}"/>
    <cellStyle name="Tusental 11" xfId="2633" xr:uid="{10035FEE-2CB8-4CD2-B78A-DA837A0D6D5E}"/>
    <cellStyle name="Tusental 11 2" xfId="2634" xr:uid="{4B4B1292-C1C6-4935-8ADD-45188FEC1882}"/>
    <cellStyle name="Tusental 11 2 2" xfId="2635" xr:uid="{E24BD54F-A145-4671-8970-DB854AD91CE9}"/>
    <cellStyle name="Tusental 11 2 3" xfId="2636" xr:uid="{05219066-9F64-4A6F-B5D9-569CBE1B4C1D}"/>
    <cellStyle name="Tusental 11 3" xfId="2637" xr:uid="{EDE73D88-D660-4CB2-AB48-97D3FC81E5A3}"/>
    <cellStyle name="Tusental 11 4" xfId="2638" xr:uid="{20F71BE4-BE80-4F8E-B75E-D2A000B4F144}"/>
    <cellStyle name="Tusental 11 5" xfId="2639" xr:uid="{C096CF61-86E7-4549-9518-C402E6CA3E18}"/>
    <cellStyle name="Tusental 110" xfId="2640" xr:uid="{9C75D356-A18D-4B45-ABCC-2B7C7EE179FB}"/>
    <cellStyle name="Tusental 111" xfId="2641" xr:uid="{B563456F-B06F-4C7B-B2C6-C6C18291386A}"/>
    <cellStyle name="Tusental 112" xfId="2642" xr:uid="{8C549912-14B0-4423-A030-CAA8DB8CC52E}"/>
    <cellStyle name="Tusental 113" xfId="2643" xr:uid="{96EABD7E-96BF-4A73-974C-413CB7E5E1DF}"/>
    <cellStyle name="Tusental 114" xfId="2644" xr:uid="{FE5B3650-B78A-4AE7-B4DF-6FB6E9557C66}"/>
    <cellStyle name="Tusental 115" xfId="2645" xr:uid="{7F1CC962-5267-4CFD-96CC-C145067A90B0}"/>
    <cellStyle name="Tusental 116" xfId="2646" xr:uid="{897A8A80-658A-4FFF-83E6-6F22B652F206}"/>
    <cellStyle name="Tusental 117" xfId="2647" xr:uid="{06B2182B-A98F-4025-A79B-777D48F8E618}"/>
    <cellStyle name="Tusental 118" xfId="2648" xr:uid="{76A1E467-5CD5-44C0-8F4D-34C55B71A86F}"/>
    <cellStyle name="Tusental 119" xfId="2649" xr:uid="{4A06D80C-BE1B-4E56-AC0D-230D6F730DDC}"/>
    <cellStyle name="Tusental 12" xfId="2650" xr:uid="{E7C7B95A-9B99-4327-A082-4D02E3B28866}"/>
    <cellStyle name="Tusental 12 2" xfId="2651" xr:uid="{8A5B25FD-1510-4E54-826E-D692BEB4B0DC}"/>
    <cellStyle name="Tusental 12 2 2" xfId="2652" xr:uid="{38F6DBAD-5AA6-4071-B824-00354D7ED997}"/>
    <cellStyle name="Tusental 12 2 3" xfId="2653" xr:uid="{26EC54BC-6B79-4845-A032-728AB1A15BA2}"/>
    <cellStyle name="Tusental 12 3" xfId="2654" xr:uid="{A2387D41-DA45-4C6E-B801-15DACAA0AFAE}"/>
    <cellStyle name="Tusental 12 4" xfId="2655" xr:uid="{285FD55B-DB6D-45BD-97F6-0483F3D8FF11}"/>
    <cellStyle name="Tusental 12 5" xfId="2656" xr:uid="{B3CF9AD8-23C7-4F85-9545-E13D8106BFE2}"/>
    <cellStyle name="Tusental 120" xfId="2657" xr:uid="{700CA352-E072-426A-AD69-443FE55254D0}"/>
    <cellStyle name="Tusental 121" xfId="2658" xr:uid="{395CE67D-9FF0-46E2-8508-E63620E642D8}"/>
    <cellStyle name="Tusental 122" xfId="2659" xr:uid="{1D0832E3-C49F-429C-97F0-BD107715B2D0}"/>
    <cellStyle name="Tusental 123" xfId="2660" xr:uid="{C96B9A25-3D28-462C-8637-583897C488A9}"/>
    <cellStyle name="Tusental 124" xfId="2661" xr:uid="{D55FA33F-9B8B-4DC3-9F26-1029A677F25F}"/>
    <cellStyle name="Tusental 125" xfId="2662" xr:uid="{0B9A903E-00A2-4E4C-A568-75906F4697E6}"/>
    <cellStyle name="Tusental 126" xfId="2663" xr:uid="{EAC7C537-2A50-4C9B-98D7-AD2DE83ED119}"/>
    <cellStyle name="Tusental 127" xfId="2664" xr:uid="{8585D267-417F-40E2-B13F-10931E237450}"/>
    <cellStyle name="Tusental 128" xfId="2665" xr:uid="{2A05F542-9EB6-4C8A-A974-56C018EBE077}"/>
    <cellStyle name="Tusental 129" xfId="2666" xr:uid="{A2715688-C863-4CCC-BA68-8157079EA487}"/>
    <cellStyle name="Tusental 13" xfId="2667" xr:uid="{7D89D2AA-510D-4635-BE72-EA412006A6F4}"/>
    <cellStyle name="Tusental 13 2" xfId="2668" xr:uid="{D9248DA3-2694-4EA8-999C-2F7D1CE9E8F9}"/>
    <cellStyle name="Tusental 13 2 2" xfId="2669" xr:uid="{3BF9A4DB-178C-4B14-8D29-1795CCE46F5A}"/>
    <cellStyle name="Tusental 13 2 3" xfId="2670" xr:uid="{34E434FC-20D3-436F-8901-0643C698FA20}"/>
    <cellStyle name="Tusental 13 3" xfId="2671" xr:uid="{E62F13E8-96A7-4695-A41F-05B75C047E19}"/>
    <cellStyle name="Tusental 13 4" xfId="2672" xr:uid="{E803F09D-CBC2-49AC-ADE1-A7B55910C663}"/>
    <cellStyle name="Tusental 13 5" xfId="2673" xr:uid="{B8355565-7981-4A69-9EA3-EF3901A9AB9B}"/>
    <cellStyle name="Tusental 130" xfId="2674" xr:uid="{4E59CA70-950A-4560-AC70-7EFA4E198042}"/>
    <cellStyle name="Tusental 131" xfId="2675" xr:uid="{82ED16C9-1619-4296-8D7F-754EF9C3BEC7}"/>
    <cellStyle name="Tusental 132" xfId="2676" xr:uid="{863ADA86-4431-4A73-A987-2F260AF24E24}"/>
    <cellStyle name="Tusental 133" xfId="2677" xr:uid="{BDF195B6-50F3-415F-910C-7D189DCFDCA0}"/>
    <cellStyle name="Tusental 134" xfId="2678" xr:uid="{DCE496CD-1C20-4AE4-887F-1EFD46CFC87D}"/>
    <cellStyle name="Tusental 135" xfId="2679" xr:uid="{9699E80E-4357-4887-A1A0-850646465941}"/>
    <cellStyle name="Tusental 136" xfId="2680" xr:uid="{1D2B04B4-0415-4FBE-9A69-7F8CAEEFC209}"/>
    <cellStyle name="Tusental 137" xfId="2681" xr:uid="{D8DFD85B-7371-4806-95DB-1234C926DD56}"/>
    <cellStyle name="Tusental 138" xfId="2682" xr:uid="{663ED2E1-D5DF-4582-A9BE-67ED8F6C5E72}"/>
    <cellStyle name="Tusental 139" xfId="2683" xr:uid="{ED935C53-F612-494E-AC89-B566375282E0}"/>
    <cellStyle name="Tusental 14" xfId="2684" xr:uid="{D5A49E3F-433C-47DB-934C-F1F626CDB072}"/>
    <cellStyle name="Tusental 14 2" xfId="2685" xr:uid="{7D630D91-0ADD-4A70-BE45-8452E446A33D}"/>
    <cellStyle name="Tusental 14 2 2" xfId="2686" xr:uid="{C4A85F5B-4EDA-4BBC-AB0D-175A4105445E}"/>
    <cellStyle name="Tusental 14 2 3" xfId="2687" xr:uid="{D50BF468-B131-41C2-A79E-0A2CDE6C733F}"/>
    <cellStyle name="Tusental 14 3" xfId="2688" xr:uid="{C5BB249B-0600-4D18-992D-4CDFAA1D65B9}"/>
    <cellStyle name="Tusental 14 4" xfId="2689" xr:uid="{55EDA0EC-3BC3-453B-A644-960F8C5EFDDC}"/>
    <cellStyle name="Tusental 14 5" xfId="2690" xr:uid="{B0DD7055-7EA0-461E-8867-39EC26A1BE20}"/>
    <cellStyle name="Tusental 140" xfId="2691" xr:uid="{1AD0B86F-A4B3-48DA-90D3-CD01EBC54041}"/>
    <cellStyle name="Tusental 15" xfId="2692" xr:uid="{E9DEE41C-A7F9-446F-95EA-666C2432B1F6}"/>
    <cellStyle name="Tusental 15 2" xfId="2693" xr:uid="{6AE0810C-74DE-4877-99C9-647E3D025D90}"/>
    <cellStyle name="Tusental 15 2 2" xfId="2694" xr:uid="{52D14C0A-AC10-48D7-91A7-B62EB6615206}"/>
    <cellStyle name="Tusental 15 2 3" xfId="2695" xr:uid="{478C9AF6-99B3-447F-8E9A-8A845C1ECA1E}"/>
    <cellStyle name="Tusental 15 3" xfId="2696" xr:uid="{FF0D51B3-2D74-46FD-9869-08DBD29E67A0}"/>
    <cellStyle name="Tusental 15 4" xfId="2697" xr:uid="{7B9F807D-81C6-41AB-9196-FE5C3C3FBAC5}"/>
    <cellStyle name="Tusental 15 5" xfId="2698" xr:uid="{EEA89A00-E63A-4A83-8133-C4CCCF9525C8}"/>
    <cellStyle name="Tusental 16" xfId="2699" xr:uid="{B81D5392-FA9D-44A2-A9DE-3E60A290036A}"/>
    <cellStyle name="Tusental 16 2" xfId="2700" xr:uid="{9A3DFA71-C901-4025-882B-555790D8724F}"/>
    <cellStyle name="Tusental 16 2 2" xfId="2701" xr:uid="{EE2188D8-4889-4276-ACBD-BB96C5D3E1B8}"/>
    <cellStyle name="Tusental 16 2 3" xfId="2702" xr:uid="{85FA6CD3-E72D-498D-93F7-D650311650A3}"/>
    <cellStyle name="Tusental 16 3" xfId="2703" xr:uid="{4CB003A3-35EC-48C2-9AF1-469EA60CBC61}"/>
    <cellStyle name="Tusental 16 4" xfId="2704" xr:uid="{D7F3FB95-8708-4D69-A82A-7346591EEAA0}"/>
    <cellStyle name="Tusental 16 5" xfId="2705" xr:uid="{5C2B897B-4321-4309-A779-8D3162CD72B9}"/>
    <cellStyle name="Tusental 17" xfId="2706" xr:uid="{59201CEE-C9F0-405F-A8CB-E83BF7E43FA8}"/>
    <cellStyle name="Tusental 17 2" xfId="2707" xr:uid="{1FA8DD90-07E9-48D8-AFD8-558285667B23}"/>
    <cellStyle name="Tusental 17 2 2" xfId="2708" xr:uid="{7657B22E-21B4-4D6C-B09F-F3ADA11F75FF}"/>
    <cellStyle name="Tusental 17 2 3" xfId="2709" xr:uid="{C6AD090F-5E7F-485F-9329-F02904716A47}"/>
    <cellStyle name="Tusental 17 3" xfId="2710" xr:uid="{D73E097E-B729-45CC-988E-FFDD52FEDCE3}"/>
    <cellStyle name="Tusental 17 4" xfId="2711" xr:uid="{748F4182-FF91-4712-88ED-117095DCF79C}"/>
    <cellStyle name="Tusental 17 5" xfId="2712" xr:uid="{9AF0E0AB-B4AE-4506-BB5C-A35EE67AB3F0}"/>
    <cellStyle name="Tusental 18" xfId="2713" xr:uid="{75B7F393-C4D5-441E-BA46-5088259DFF4E}"/>
    <cellStyle name="Tusental 18 2" xfId="2714" xr:uid="{C4F2DCDE-52F3-4A5D-B72E-5166F15B151B}"/>
    <cellStyle name="Tusental 18 2 2" xfId="2715" xr:uid="{39390ED0-B4D2-46E7-94C9-752A76361428}"/>
    <cellStyle name="Tusental 18 2 3" xfId="2716" xr:uid="{9595A187-DB28-4BCC-A034-FC3D9D935CB1}"/>
    <cellStyle name="Tusental 18 3" xfId="2717" xr:uid="{5A23B193-792F-40F9-B407-CBA483411281}"/>
    <cellStyle name="Tusental 18 4" xfId="2718" xr:uid="{A21BC4DE-C807-45AD-989B-8C58C702226F}"/>
    <cellStyle name="Tusental 18 5" xfId="2719" xr:uid="{F968BD76-835C-4C17-B225-1101D0A4640F}"/>
    <cellStyle name="Tusental 19" xfId="2720" xr:uid="{67FBFA0F-7219-4562-A3D2-69ECBEAAD590}"/>
    <cellStyle name="Tusental 19 2" xfId="2721" xr:uid="{DFBE9B1D-659D-4682-BC92-A9EDC1C67B89}"/>
    <cellStyle name="Tusental 19 2 2" xfId="2722" xr:uid="{E503469F-D5B3-4AEB-9E64-A1C0976AB480}"/>
    <cellStyle name="Tusental 19 2 3" xfId="2723" xr:uid="{EF4CE09D-A5FC-47DF-A5F2-89E90218C18A}"/>
    <cellStyle name="Tusental 19 3" xfId="2724" xr:uid="{5A78E17C-EE8C-49D5-A35B-63FCCB9A553B}"/>
    <cellStyle name="Tusental 19 4" xfId="2725" xr:uid="{6A0EBDDE-4298-4403-8D57-3C92437665FC}"/>
    <cellStyle name="Tusental 19 5" xfId="2726" xr:uid="{04B91311-69CF-4BB3-B0C2-37AC59676C43}"/>
    <cellStyle name="Tusental 2" xfId="2727" xr:uid="{8B088F95-8570-482E-B32A-AD113A949D65}"/>
    <cellStyle name="Tusental 2 2" xfId="2728" xr:uid="{58B3DA77-170E-474A-9BF1-8DF61738BCFA}"/>
    <cellStyle name="Tusental 2 3" xfId="2729" xr:uid="{FB625783-FAF6-488F-8393-1981721CF4F6}"/>
    <cellStyle name="Tusental 2 3 2" xfId="3033" xr:uid="{0BA7DC7A-B6DC-4EA1-8AF4-558D2DC98925}"/>
    <cellStyle name="Tusental 20" xfId="2730" xr:uid="{940E4914-D177-45E9-A118-64237E93B41D}"/>
    <cellStyle name="Tusental 20 2" xfId="2731" xr:uid="{6787FB27-68DB-4D10-A520-46B9A8BD8286}"/>
    <cellStyle name="Tusental 20 2 2" xfId="2732" xr:uid="{43C84498-395B-43A3-A065-09F02B585DB1}"/>
    <cellStyle name="Tusental 20 2 3" xfId="2733" xr:uid="{2A555C13-E512-4170-AD04-A7492047F7BE}"/>
    <cellStyle name="Tusental 20 3" xfId="2734" xr:uid="{58C89152-4189-4A85-9B68-A32953BDCEA4}"/>
    <cellStyle name="Tusental 20 4" xfId="2735" xr:uid="{182DE054-84A3-461A-B31C-CBC30BD6EF89}"/>
    <cellStyle name="Tusental 20 5" xfId="2736" xr:uid="{5968F69D-0490-49EC-9264-7D5878A8099D}"/>
    <cellStyle name="Tusental 21" xfId="2737" xr:uid="{3F224D72-9065-4814-B633-77FDA3719B82}"/>
    <cellStyle name="Tusental 21 2" xfId="2738" xr:uid="{28F371A2-C10D-45AB-A334-EBA8941BD7FE}"/>
    <cellStyle name="Tusental 21 2 2" xfId="2739" xr:uid="{8357ACD3-80A9-4860-AF3F-BF4DB82ABBDD}"/>
    <cellStyle name="Tusental 21 2 3" xfId="2740" xr:uid="{3228BA6C-CB49-47DB-85F8-0E1F3A613284}"/>
    <cellStyle name="Tusental 21 3" xfId="2741" xr:uid="{9ADC5128-7D15-4045-BB1E-35340A8FBBBD}"/>
    <cellStyle name="Tusental 21 4" xfId="2742" xr:uid="{724CA311-C53A-4681-95ED-BFE5389912E1}"/>
    <cellStyle name="Tusental 21 5" xfId="2743" xr:uid="{A52F8AA1-4A85-4CE3-B1DB-09BCF6CC0E48}"/>
    <cellStyle name="Tusental 22" xfId="2744" xr:uid="{FAFB2394-B317-407F-8123-FF7036944D9C}"/>
    <cellStyle name="Tusental 22 2" xfId="2745" xr:uid="{E4B9D402-1ACE-4082-8A3C-DC17E05A9A1E}"/>
    <cellStyle name="Tusental 22 2 2" xfId="2746" xr:uid="{52B21469-CCD2-4BF3-9CA5-14ED81305044}"/>
    <cellStyle name="Tusental 22 2 3" xfId="2747" xr:uid="{3D54C930-F26E-499B-BF7B-C31984FB80B1}"/>
    <cellStyle name="Tusental 22 3" xfId="2748" xr:uid="{9B85A254-FCE4-43AA-A861-84007B96D1E9}"/>
    <cellStyle name="Tusental 22 4" xfId="2749" xr:uid="{7CE61D92-847C-4A05-8A54-8172711688D6}"/>
    <cellStyle name="Tusental 22 5" xfId="2750" xr:uid="{C697805B-4305-40D3-9F26-71FD9FF7B426}"/>
    <cellStyle name="Tusental 23" xfId="2751" xr:uid="{F72506A3-EE42-40D7-B49C-57CD0D51C264}"/>
    <cellStyle name="Tusental 23 2" xfId="2752" xr:uid="{581E256A-E8F8-40A2-9697-DA626890B8F3}"/>
    <cellStyle name="Tusental 23 2 2" xfId="2753" xr:uid="{A464457F-B5C5-48BA-BC03-9ACEAE7A927F}"/>
    <cellStyle name="Tusental 23 2 3" xfId="2754" xr:uid="{762DF83A-F85F-4CB9-9D65-46C226D56FF0}"/>
    <cellStyle name="Tusental 23 3" xfId="2755" xr:uid="{6E6E97EE-66D1-4F57-BD56-512D05775EA1}"/>
    <cellStyle name="Tusental 23 3 2" xfId="2756" xr:uid="{7F753185-E526-4AEF-9598-2228FD1B23DA}"/>
    <cellStyle name="Tusental 23 4" xfId="2757" xr:uid="{7EC51B7F-D095-47B4-8D99-92E1D02A03EF}"/>
    <cellStyle name="Tusental 23 5" xfId="2758" xr:uid="{92E6D275-A615-4CA8-8BF6-36C797343C39}"/>
    <cellStyle name="Tusental 24" xfId="2759" xr:uid="{6C35621D-13EA-4721-AB43-3EAED9E70887}"/>
    <cellStyle name="Tusental 25" xfId="2760" xr:uid="{98C92EE4-E5B4-4AB4-871C-F1AAE7873DA1}"/>
    <cellStyle name="Tusental 26" xfId="2761" xr:uid="{345BBA9F-0077-40C0-B31E-D4436296D004}"/>
    <cellStyle name="Tusental 27" xfId="2762" xr:uid="{A126367A-1F84-4731-BD0E-92FC18359EF9}"/>
    <cellStyle name="Tusental 28" xfId="2763" xr:uid="{48986BA8-605A-4E17-A419-1ABCE86DDF92}"/>
    <cellStyle name="Tusental 29" xfId="2764" xr:uid="{D5C989F7-BA73-4BBC-A680-B363315D86D5}"/>
    <cellStyle name="Tusental 3" xfId="2765" xr:uid="{D2C54B94-7E83-47A2-A97B-A3B74F096081}"/>
    <cellStyle name="Tusental 3 2" xfId="2766" xr:uid="{1940D64F-D8A9-4C73-9214-5500EB98CF8D}"/>
    <cellStyle name="Tusental 3 3" xfId="2767" xr:uid="{F30615A0-081B-4458-BD81-1CC6B6913BE3}"/>
    <cellStyle name="Tusental 3 4" xfId="2768" xr:uid="{3F45FC21-7063-422C-AA00-EEA4D4BD18FF}"/>
    <cellStyle name="Tusental 3 5" xfId="3035" xr:uid="{4EBA8650-5C2F-48DB-8980-50A80090AA05}"/>
    <cellStyle name="Tusental 30" xfId="2769" xr:uid="{4468256F-AEEA-458A-A7F9-99FC0C58DCD0}"/>
    <cellStyle name="Tusental 31" xfId="2770" xr:uid="{FF9E3C35-4C52-4529-82A5-E67CB26037AD}"/>
    <cellStyle name="Tusental 32" xfId="2771" xr:uid="{97EC37FC-80F9-4418-863D-0EA7C268205C}"/>
    <cellStyle name="Tusental 33" xfId="2772" xr:uid="{ADD104F4-4097-4521-B114-0F0FB6602092}"/>
    <cellStyle name="Tusental 34" xfId="2773" xr:uid="{33FBD867-A455-4768-AE02-AE43CD8F74B5}"/>
    <cellStyle name="Tusental 35" xfId="2774" xr:uid="{DCB7432A-626B-4740-9EEC-C4872A7DB61B}"/>
    <cellStyle name="Tusental 36" xfId="2775" xr:uid="{480D8652-F4FD-47EC-9F58-5095AA606616}"/>
    <cellStyle name="Tusental 37" xfId="2776" xr:uid="{4F2ABEE7-5B47-4A65-B269-78EA90E307BB}"/>
    <cellStyle name="Tusental 38" xfId="2777" xr:uid="{A401B2DB-7D98-4E3C-BBC0-5F12E015B9A6}"/>
    <cellStyle name="Tusental 39" xfId="2778" xr:uid="{109E72FF-1BC7-4C6F-90C5-CA010E5A2820}"/>
    <cellStyle name="Tusental 4" xfId="2779" xr:uid="{67756A3A-518B-4517-AD69-1792C2EC085A}"/>
    <cellStyle name="Tusental 4 2" xfId="2780" xr:uid="{220B109F-8940-41F9-A7EC-4B0C4283543E}"/>
    <cellStyle name="Tusental 4 2 2" xfId="2781" xr:uid="{B768CEB9-BEC1-430A-8303-8330CC24CB4E}"/>
    <cellStyle name="Tusental 4 2 3" xfId="2782" xr:uid="{39938EC9-C224-4BC2-BE75-8AB89F458ADD}"/>
    <cellStyle name="Tusental 4 3" xfId="2783" xr:uid="{C0C57D2B-81C8-48F2-8819-F8DDC9D9194F}"/>
    <cellStyle name="Tusental 4 4" xfId="2784" xr:uid="{25850263-7647-4A30-98A9-E65CAC4CDDBD}"/>
    <cellStyle name="Tusental 4 5" xfId="2785" xr:uid="{E245A26B-2A94-4FC7-96D6-19E2B86B308A}"/>
    <cellStyle name="Tusental 40" xfId="2786" xr:uid="{AC4EC368-D4F6-454C-B8AA-3C02963E3957}"/>
    <cellStyle name="Tusental 41" xfId="2787" xr:uid="{68252E9A-1DD9-4B8F-BB85-828C9DBA17B9}"/>
    <cellStyle name="Tusental 42" xfId="2788" xr:uid="{3CA1C6F0-5B03-457A-BC7A-71D5AA5154B5}"/>
    <cellStyle name="Tusental 43" xfId="2789" xr:uid="{C62356CB-9D36-488A-8171-6F8A391B9767}"/>
    <cellStyle name="Tusental 44" xfId="2790" xr:uid="{3BE67F11-593B-4241-A03B-17EE2CA9F3B7}"/>
    <cellStyle name="Tusental 45" xfId="2791" xr:uid="{012416CB-6F44-49A7-872B-FAC2D2ED7DD5}"/>
    <cellStyle name="Tusental 46" xfId="2792" xr:uid="{EB80B5A3-95C7-40AC-B6BA-2CEAA2FAD257}"/>
    <cellStyle name="Tusental 47" xfId="2793" xr:uid="{C4C7EE27-E820-4017-8625-539BF00702D7}"/>
    <cellStyle name="Tusental 48" xfId="2794" xr:uid="{B8A638E2-0164-404B-94F1-D8F92D44FF3E}"/>
    <cellStyle name="Tusental 49" xfId="2795" xr:uid="{65F94518-65CF-4812-854E-40E15D2428C2}"/>
    <cellStyle name="Tusental 5" xfId="2796" xr:uid="{0EFF2FC9-BCCD-42BF-A756-E04BFE635D5F}"/>
    <cellStyle name="Tusental 5 2" xfId="2797" xr:uid="{A2CD81E3-313F-4E0C-A146-609E73316F60}"/>
    <cellStyle name="Tusental 5 2 2" xfId="2798" xr:uid="{653AD8BB-45A2-4FE7-B04D-0FAC3AEC7E76}"/>
    <cellStyle name="Tusental 5 2 3" xfId="2799" xr:uid="{5144676B-969C-4458-855A-49A167446073}"/>
    <cellStyle name="Tusental 5 3" xfId="2800" xr:uid="{43D14121-4882-4A14-9280-68CE7624C0F2}"/>
    <cellStyle name="Tusental 5 4" xfId="2801" xr:uid="{3EBA8DB8-39B5-45C3-951C-7E6991BD539D}"/>
    <cellStyle name="Tusental 5 5" xfId="2802" xr:uid="{30745502-AF77-4E5A-8993-30A41DD6CC8C}"/>
    <cellStyle name="Tusental 50" xfId="2803" xr:uid="{BBC143A0-BCDA-45D8-B4C9-A345DF131B00}"/>
    <cellStyle name="Tusental 51" xfId="2804" xr:uid="{3CC007E8-4CC2-491C-8C47-71672025D780}"/>
    <cellStyle name="Tusental 52" xfId="2805" xr:uid="{EE3E9DCE-A18D-4B95-8016-B92A0B8B9649}"/>
    <cellStyle name="Tusental 53" xfId="2806" xr:uid="{D3379410-2ACC-4137-A6C6-01C48521A967}"/>
    <cellStyle name="Tusental 54" xfId="2807" xr:uid="{44BD7B44-5BEB-4898-BB37-3A625A8FDF6E}"/>
    <cellStyle name="Tusental 55" xfId="2808" xr:uid="{7F3AC732-5C83-4ACF-A569-80C3BEF25AAC}"/>
    <cellStyle name="Tusental 56" xfId="2809" xr:uid="{6D221D87-B435-48FA-9B5E-A13935824A7B}"/>
    <cellStyle name="Tusental 57" xfId="2810" xr:uid="{6794F5B3-10FF-4251-BE89-CF31163ECE58}"/>
    <cellStyle name="Tusental 58" xfId="2811" xr:uid="{797292A3-FD07-4528-97CE-C10221E1B0CC}"/>
    <cellStyle name="Tusental 59" xfId="2812" xr:uid="{8694322B-7E99-4C13-BBC9-93DFFC610D05}"/>
    <cellStyle name="Tusental 6" xfId="2813" xr:uid="{C298F0C6-14A3-4315-86CA-529EE0AAC58E}"/>
    <cellStyle name="Tusental 6 2" xfId="2814" xr:uid="{7C81AE03-BECF-49CC-8F07-B773788B94CC}"/>
    <cellStyle name="Tusental 6 2 2" xfId="2815" xr:uid="{BA8E9C6F-7BDD-42DB-AD4B-A9A9B28781F1}"/>
    <cellStyle name="Tusental 6 2 3" xfId="2816" xr:uid="{D2C5373E-7A9E-4513-B781-2F220661DD78}"/>
    <cellStyle name="Tusental 6 3" xfId="2817" xr:uid="{C56F9136-BA36-459F-A4BC-5FA7A580A994}"/>
    <cellStyle name="Tusental 6 4" xfId="2818" xr:uid="{E196374E-8834-4A7D-8170-024FD0FE206E}"/>
    <cellStyle name="Tusental 6 5" xfId="2819" xr:uid="{525FD582-EF41-442C-A9DE-6A3E5D086FB9}"/>
    <cellStyle name="Tusental 60" xfId="2820" xr:uid="{DF990882-7157-462B-924A-4ED7EF918E3B}"/>
    <cellStyle name="Tusental 61" xfId="2821" xr:uid="{CE2F6162-05E1-4F50-B549-CD72ACFB9FED}"/>
    <cellStyle name="Tusental 62" xfId="2822" xr:uid="{29C40FE0-2048-44ED-9B23-F6962699CB4C}"/>
    <cellStyle name="Tusental 63" xfId="2823" xr:uid="{DE91026B-1B92-43C9-8020-6E6F260D387F}"/>
    <cellStyle name="Tusental 64" xfId="2824" xr:uid="{8B9D2842-7C7F-45C0-9596-DB78D4C496A1}"/>
    <cellStyle name="Tusental 65" xfId="2825" xr:uid="{6E272657-A6DC-4238-B9E3-F3683D997CE6}"/>
    <cellStyle name="Tusental 66" xfId="2826" xr:uid="{97B3ABFA-D1C5-4EED-9131-75C7BDAC9293}"/>
    <cellStyle name="Tusental 67" xfId="2827" xr:uid="{70EE4298-22E9-459D-A6E8-30DF34E6F343}"/>
    <cellStyle name="Tusental 68" xfId="2828" xr:uid="{ECA74F8F-7B4B-484D-871C-6826F780E475}"/>
    <cellStyle name="Tusental 69" xfId="2829" xr:uid="{3A8437B4-2882-4AA9-AEB6-0233B2BFB04A}"/>
    <cellStyle name="Tusental 7" xfId="2830" xr:uid="{568A00CA-ECDB-4AF0-A19E-AECB1ED6F0E7}"/>
    <cellStyle name="Tusental 7 2" xfId="2831" xr:uid="{F8D66E2E-8CD4-470C-9F3B-CC5443866581}"/>
    <cellStyle name="Tusental 7 2 2" xfId="2832" xr:uid="{2E2FD7E1-070D-4970-B063-386E2800C14E}"/>
    <cellStyle name="Tusental 7 2 3" xfId="2833" xr:uid="{BF7F223A-E6A9-4681-930B-A77D32541C2A}"/>
    <cellStyle name="Tusental 7 3" xfId="2834" xr:uid="{85549AA0-5A90-4405-86C3-ADA0ECBEA883}"/>
    <cellStyle name="Tusental 7 4" xfId="2835" xr:uid="{043CD7A5-8AA1-4941-B1A6-F5966B1ADC80}"/>
    <cellStyle name="Tusental 7 5" xfId="2836" xr:uid="{AB157B7C-19CF-4B38-A921-FBA3CD628E0A}"/>
    <cellStyle name="Tusental 70" xfId="2837" xr:uid="{B463FE22-9F2A-4766-A576-AA2FD1EBC2D9}"/>
    <cellStyle name="Tusental 71" xfId="2838" xr:uid="{29D3F7AA-2FAF-468A-81F5-B5CD1505EA15}"/>
    <cellStyle name="Tusental 72" xfId="2839" xr:uid="{9310971D-1695-4F8D-B726-332A9808285F}"/>
    <cellStyle name="Tusental 73" xfId="2840" xr:uid="{06A12919-90F8-4197-B90E-6CCB863F7D1F}"/>
    <cellStyle name="Tusental 74" xfId="2841" xr:uid="{9DEC394F-DC77-4215-8319-BD637E4FBD4A}"/>
    <cellStyle name="Tusental 75" xfId="2842" xr:uid="{586C9AD3-1EC6-4B8A-A6F8-C643DFECDBE2}"/>
    <cellStyle name="Tusental 76" xfId="2843" xr:uid="{7C041EF4-87CC-4329-BA1D-DD19AAC4BE4A}"/>
    <cellStyle name="Tusental 77" xfId="2844" xr:uid="{E4F136E6-7371-4EF1-BFDA-5DE8440EC208}"/>
    <cellStyle name="Tusental 78" xfId="2845" xr:uid="{893D0178-3B9B-48AB-ACE3-84F45A878B76}"/>
    <cellStyle name="Tusental 79" xfId="2846" xr:uid="{4005E779-B947-4723-8676-70A3B0007674}"/>
    <cellStyle name="Tusental 8" xfId="2847" xr:uid="{E0D11AA1-3790-418B-B568-2D2655C5985D}"/>
    <cellStyle name="Tusental 8 2" xfId="2848" xr:uid="{232943E5-C1C2-40B8-B815-A3B584144550}"/>
    <cellStyle name="Tusental 8 2 2" xfId="2849" xr:uid="{CB42E52F-3143-4DA0-9AD0-B7871DF0BAA0}"/>
    <cellStyle name="Tusental 8 2 3" xfId="2850" xr:uid="{879E9464-B499-4CED-96E4-9B504A701112}"/>
    <cellStyle name="Tusental 8 3" xfId="2851" xr:uid="{BDDAC42A-7E47-4EA4-9D57-E8C2B675820E}"/>
    <cellStyle name="Tusental 8 4" xfId="2852" xr:uid="{C2C4522B-7C26-4096-B49C-13DD0B5B6231}"/>
    <cellStyle name="Tusental 8 5" xfId="2853" xr:uid="{35ADC11D-77B1-4456-AA72-5FA3C931053D}"/>
    <cellStyle name="Tusental 80" xfId="2854" xr:uid="{BCAFE8CE-9982-450D-AE8E-019DC895A7BB}"/>
    <cellStyle name="Tusental 81" xfId="2855" xr:uid="{8236F3E7-3EAD-4075-ACC7-763830958ACA}"/>
    <cellStyle name="Tusental 82" xfId="2856" xr:uid="{17506BC1-27C3-4BCD-9DAF-10B532BBD6A1}"/>
    <cellStyle name="Tusental 83" xfId="2857" xr:uid="{3336F409-A8C0-408C-B9AA-8C8204854D83}"/>
    <cellStyle name="Tusental 84" xfId="2858" xr:uid="{81EA2A50-9320-4005-8C35-C3B63C4A616D}"/>
    <cellStyle name="Tusental 85" xfId="2859" xr:uid="{9F23C72A-4BDE-4437-8EB6-F8AC7C343391}"/>
    <cellStyle name="Tusental 86" xfId="2860" xr:uid="{7C1F4A00-F7DC-4369-8612-ACB1399277DB}"/>
    <cellStyle name="Tusental 87" xfId="2861" xr:uid="{9159228B-E080-4838-9ADB-60B3D8459D25}"/>
    <cellStyle name="Tusental 88" xfId="2862" xr:uid="{9158B4C0-FFEB-4BEB-8908-216DB12CD1E2}"/>
    <cellStyle name="Tusental 89" xfId="2863" xr:uid="{6F9740BE-8C64-4B25-84BE-15206D65F6B9}"/>
    <cellStyle name="Tusental 9" xfId="2864" xr:uid="{827B5872-B321-4865-B8F7-5DFFE086ED74}"/>
    <cellStyle name="Tusental 9 2" xfId="2865" xr:uid="{0B3B87E0-3062-4969-B818-9BAE0FEF0D73}"/>
    <cellStyle name="Tusental 9 2 2" xfId="2866" xr:uid="{A27FDF12-AC41-4E2B-93D2-49A91BD98F2A}"/>
    <cellStyle name="Tusental 9 2 3" xfId="2867" xr:uid="{1B6015B4-5757-4B43-ACB8-015AED3D46A1}"/>
    <cellStyle name="Tusental 9 3" xfId="2868" xr:uid="{4E1661BE-82AF-4A3B-9D8C-7DBF142A2E6D}"/>
    <cellStyle name="Tusental 9 4" xfId="2869" xr:uid="{4B6CD915-01E8-4B65-A9B9-F9E52D8DA19A}"/>
    <cellStyle name="Tusental 9 5" xfId="2870" xr:uid="{B0E8C200-2AEC-4DBB-8D77-D0601DD8D0BE}"/>
    <cellStyle name="Tusental 90" xfId="2871" xr:uid="{22FD20BF-F576-42F8-9EE9-48328ADD454C}"/>
    <cellStyle name="Tusental 91" xfId="2872" xr:uid="{81E1B3A1-1227-4B76-9E77-8FD32E54F7B6}"/>
    <cellStyle name="Tusental 92" xfId="2873" xr:uid="{5046028D-01C5-43CE-817E-D58B14800F3E}"/>
    <cellStyle name="Tusental 93" xfId="2874" xr:uid="{C37504AD-9710-4DDA-B7F7-EF8A7F153648}"/>
    <cellStyle name="Tusental 94" xfId="2875" xr:uid="{66F005FF-7417-4E3D-93DD-2F82F6C8ECDA}"/>
    <cellStyle name="Tusental 95" xfId="2876" xr:uid="{9EAEAC68-F779-4597-A0AE-2E4D77DF8F71}"/>
    <cellStyle name="Tusental 96" xfId="2877" xr:uid="{23E4449C-0CED-4B46-A113-67AE1CA33E6D}"/>
    <cellStyle name="Tusental 97" xfId="2878" xr:uid="{935C4460-1BCD-4AA2-8800-F82CF183A7DD}"/>
    <cellStyle name="Tusental 98" xfId="2879" xr:uid="{4E6478A3-82FA-42F8-B85B-D5772A8AFB5D}"/>
    <cellStyle name="Tusental 99" xfId="2880" xr:uid="{3CC2F23C-5526-47CD-8019-1A2CA35ABA2F}"/>
    <cellStyle name="Tölur" xfId="1935" xr:uid="{B102B452-23B0-443D-AD71-F0CF3541C291}"/>
    <cellStyle name="Ugyldig" xfId="16" builtinId="27" customBuiltin="1"/>
    <cellStyle name="Undurstr." xfId="1936" xr:uid="{F0FE2E6A-FC9A-4D51-AC77-8F7B21A05791}"/>
    <cellStyle name="Unprotect" xfId="1937" xr:uid="{DA6095A5-C18D-467E-9D93-DC6DA32E08C3}"/>
    <cellStyle name="Utdata 2" xfId="2881" xr:uid="{FCCD5128-0025-44CF-AA98-DFA5D0B42560}"/>
    <cellStyle name="Utdata 2 2" xfId="3042" xr:uid="{C06F52B8-4B96-4F3B-8420-CAB756729ED0}"/>
    <cellStyle name="Valuta (0)_9604" xfId="2882" xr:uid="{0973895B-B3D9-4F6F-B313-BC87FE807CE9}"/>
    <cellStyle name="Valuta 2" xfId="2883" xr:uid="{916D529C-03A5-42B3-9FB1-A68DE12EA035}"/>
    <cellStyle name="Valuta 2 2" xfId="3270" xr:uid="{71325226-1DC7-4B76-B47E-FA19DE6D913A}"/>
    <cellStyle name="Valuta 3" xfId="3271" xr:uid="{062E55CD-8730-40BA-AD4D-A23B1C97553B}"/>
    <cellStyle name="variabel" xfId="1938" xr:uid="{A286DEA1-B06B-43E8-8A5B-40CAB68C9CF6}"/>
    <cellStyle name="Varningstext 2" xfId="2885" xr:uid="{AF908B08-3BFC-4A78-9C84-4E964F81FE6E}"/>
    <cellStyle name="Warning Text 2" xfId="1941" xr:uid="{A13C649B-E3B2-43FD-9AEE-7AFA7F6886F6}"/>
    <cellStyle name="Warning Text 2 2" xfId="1942" xr:uid="{A978F232-57F7-46C1-95A0-B5C24EC9CE77}"/>
    <cellStyle name="Warning Text 2 3" xfId="1943" xr:uid="{A95B0D1D-1246-4E73-8233-B304E87F1123}"/>
    <cellStyle name="Warning Text 2 4" xfId="1944" xr:uid="{D515BA3C-25C4-48D4-B42D-D724E868A7DC}"/>
    <cellStyle name="Warning Text 2 5" xfId="2884" xr:uid="{25C84084-D135-462E-A6FC-5E9E3CA9D6DF}"/>
    <cellStyle name="Warning Text 3" xfId="1945" xr:uid="{7397C2FA-92AE-4D7E-B95A-B97075C6E8BD}"/>
    <cellStyle name="Warning Text 3 2" xfId="1946" xr:uid="{416C3EE2-8099-40F6-AB2A-61B0BF06A048}"/>
    <cellStyle name="Währung [0]_Depotgebühren" xfId="1939" xr:uid="{8C53BDA2-EABB-4535-8575-B76378B6F5AD}"/>
    <cellStyle name="Währung_Depotgebühren" xfId="1940" xr:uid="{7C172D7D-931D-43FD-941A-8B34749C71AD}"/>
    <cellStyle name="Yfirskrift" xfId="1947" xr:uid="{0C519EC7-9D06-4458-B64F-D717F70B9E3F}"/>
    <cellStyle name="Yfirskrift - millistærð" xfId="1948" xr:uid="{FD53225B-F4EE-40D6-920C-80BD401E3290}"/>
    <cellStyle name="Yfirskrift_12.Millibankatekjur" xfId="1949" xr:uid="{8D5F3935-1DAB-4C6E-AE55-217CEDDBCE43}"/>
    <cellStyle name="ÄÞ¸¶ [0]_´ë¿ìÃâÇÏ¿äÃ» " xfId="228" xr:uid="{584A1530-9F15-496C-9079-24A543593A25}"/>
    <cellStyle name="ÄÞ¸¶_´ë¿ìÃâÇÏ¿äÃ» " xfId="229" xr:uid="{AEDA4E3D-96D5-4B5D-BE2E-9019CD692D47}"/>
    <cellStyle name="Összesen" xfId="3272" xr:uid="{83E94D70-2E88-45C9-8689-4DBA61D855BE}"/>
    <cellStyle name="Összesen 2" xfId="3316" xr:uid="{FAA44FCE-EEC2-45B7-8D6E-ECB118836A85}"/>
    <cellStyle name="ÅëÈ­ [0]_´ë¿ìÃâÇÏ¿äÃ» " xfId="224" xr:uid="{A2307A35-CEDB-41EC-9DCF-8354ECE15CF8}"/>
    <cellStyle name="ÅëÈ­_´ë¿ìÃâÇÏ¿äÃ» " xfId="225" xr:uid="{0D5FB7E4-2FA8-4197-9BF6-60BADAC5A05A}"/>
    <cellStyle name="ÅRPressTxt2" xfId="2886" xr:uid="{B661DB2F-AFD6-4B83-A6F4-4E5D5C193E78}"/>
  </cellStyles>
  <dxfs count="2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7DFD9"/>
      <color rgb="FFA5BEB9"/>
      <color rgb="FFE9EDEA"/>
      <color rgb="FFD9DFD7"/>
      <color rgb="FF5E788E"/>
      <color rgb="FFD6DCE4"/>
      <color rgb="FF7F94A4"/>
      <color rgb="FFB2BDC8"/>
      <color rgb="FFACB9CA"/>
      <color rgb="FFD9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øren Meldgaard Olsen" id="{FBEEC1E2-6D47-4AE2-B16E-C5D2A2232884}" userId="B205562@al-bank.dk" providerId="PeoplePicker"/>
  <person displayName="Jannik Hansen" id="{DD834326-2476-4800-B2A8-F7B9AB83E473}" userId="B205587@al-bank.dk" providerId="PeoplePicker"/>
  <person displayName="Charlotte Rintza" id="{58C67E97-3ED6-400F-9676-087E36046259}" userId="S::b203615@al-bank.dk::cdff6123-8d78-472d-bb70-980adb2cf145" providerId="AD"/>
  <person displayName="Jannik Hansen" id="{0AD576F0-953A-4E69-8A50-1CFF2E9A7FC7}" userId="S::b205587@al-bank.dk::dd8a4060-768a-4785-9501-fe95623786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0" dT="2025-08-20T11:26:57.43" personId="{58C67E97-3ED6-400F-9676-087E36046259}" id="{3CD9EA20-C859-44B2-A9D9-1AFDD16693FB}">
    <text>@Jannik Hansen Er det korrekt?</text>
    <mentions>
      <mention mentionpersonId="{DD834326-2476-4800-B2A8-F7B9AB83E473}" mentionId="{3EE14160-7818-436B-AC26-385A4EFCE390}" startIndex="0" length="14"/>
    </mentions>
  </threadedComment>
  <threadedComment ref="E40" dT="2025-08-20T13:22:26.69" personId="{0AD576F0-953A-4E69-8A50-1CFF2E9A7FC7}" id="{DFB0C1DD-0E3B-4A62-BB52-0CD9C0937CA7}" parentId="{3CD9EA20-C859-44B2-A9D9-1AFDD16693FB}">
    <text>Ja. ☺️</text>
  </threadedComment>
  <threadedComment ref="E40" dT="2025-08-20T13:23:25.54" personId="{0AD576F0-953A-4E69-8A50-1CFF2E9A7FC7}" id="{11C21496-1C86-4086-AAC9-795EFBCDFB67}" parentId="{3CD9EA20-C859-44B2-A9D9-1AFDD16693FB}">
    <text>Jeg har ikke været nede på modparts- eller papirniveau, men det er disse værdier, som vi har opgjort og stoler på. ☺️</text>
  </threadedComment>
</ThreadedComments>
</file>

<file path=xl/threadedComments/threadedComment2.xml><?xml version="1.0" encoding="utf-8"?>
<ThreadedComments xmlns="http://schemas.microsoft.com/office/spreadsheetml/2018/threadedcomments" xmlns:x="http://schemas.openxmlformats.org/spreadsheetml/2006/main">
  <threadedComment ref="AD5" dT="2025-08-20T12:24:10.90" personId="{58C67E97-3ED6-400F-9676-087E36046259}" id="{A2E81821-F2AE-4B3D-88C0-B85C7A14FFA1}">
    <text>@Søren Meldgaard Olsen  Er denne kolonne korrekt? Den afviger væsentligt fra året?</text>
    <mentions>
      <mention mentionpersonId="{FBEEC1E2-6D47-4AE2-B16E-C5D2A2232884}" mentionId="{4132BDCD-9B25-4E12-96F9-E082E232F8AF}" startIndex="0" length="22"/>
    </mentions>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 Id="rId4" Type="http://schemas.microsoft.com/office/2017/10/relationships/threadedComment" Target="../threadedComments/threadedComment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zoomScale="90" zoomScaleNormal="90" workbookViewId="0">
      <selection activeCell="I28" sqref="I28"/>
    </sheetView>
  </sheetViews>
  <sheetFormatPr defaultColWidth="9.28515625" defaultRowHeight="15"/>
  <cols>
    <col min="1" max="16384" width="9.28515625" style="21"/>
  </cols>
  <sheetData>
    <row r="2" spans="2:8">
      <c r="B2" s="222" t="s">
        <v>0</v>
      </c>
      <c r="C2" s="222"/>
      <c r="D2" s="223"/>
      <c r="E2" s="223"/>
      <c r="F2" s="223"/>
      <c r="G2" s="223"/>
      <c r="H2" s="223"/>
    </row>
    <row r="3" spans="2:8">
      <c r="B3" s="616" t="s">
        <v>1</v>
      </c>
      <c r="C3" s="616"/>
      <c r="D3" s="616"/>
      <c r="E3" s="616"/>
      <c r="F3" s="616"/>
      <c r="G3" s="616"/>
      <c r="H3" s="616"/>
    </row>
    <row r="4" spans="2:8">
      <c r="B4" s="616"/>
      <c r="C4" s="616"/>
      <c r="D4" s="616"/>
      <c r="E4" s="616"/>
      <c r="F4" s="616"/>
      <c r="G4" s="616"/>
      <c r="H4" s="616"/>
    </row>
    <row r="5" spans="2:8">
      <c r="B5" s="616"/>
      <c r="C5" s="616"/>
      <c r="D5" s="616"/>
      <c r="E5" s="616"/>
      <c r="F5" s="616"/>
      <c r="G5" s="616"/>
      <c r="H5" s="616"/>
    </row>
    <row r="6" spans="2:8">
      <c r="B6" s="616"/>
      <c r="C6" s="616"/>
      <c r="D6" s="616"/>
      <c r="E6" s="616"/>
      <c r="F6" s="616"/>
      <c r="G6" s="616"/>
      <c r="H6" s="616"/>
    </row>
    <row r="7" spans="2:8">
      <c r="B7" s="616"/>
      <c r="C7" s="616"/>
      <c r="D7" s="616"/>
      <c r="E7" s="616"/>
      <c r="F7" s="616"/>
      <c r="G7" s="616"/>
      <c r="H7" s="616"/>
    </row>
    <row r="8" spans="2:8">
      <c r="B8" s="616"/>
      <c r="C8" s="616"/>
      <c r="D8" s="616"/>
      <c r="E8" s="616"/>
      <c r="F8" s="616"/>
      <c r="G8" s="616"/>
      <c r="H8" s="616"/>
    </row>
    <row r="9" spans="2:8">
      <c r="B9" s="616"/>
      <c r="C9" s="616"/>
      <c r="D9" s="616"/>
      <c r="E9" s="616"/>
      <c r="F9" s="616"/>
      <c r="G9" s="616"/>
      <c r="H9" s="616"/>
    </row>
    <row r="10" spans="2:8">
      <c r="B10" s="616"/>
      <c r="C10" s="616"/>
      <c r="D10" s="616"/>
      <c r="E10" s="616"/>
      <c r="F10" s="616"/>
      <c r="G10" s="616"/>
      <c r="H10" s="616"/>
    </row>
  </sheetData>
  <mergeCells count="1">
    <mergeCell ref="B3:H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codeName="Ark15">
    <pageSetUpPr fitToPage="1"/>
  </sheetPr>
  <dimension ref="A2:N43"/>
  <sheetViews>
    <sheetView showGridLines="0" zoomScale="90" zoomScaleNormal="90" workbookViewId="0">
      <selection activeCell="H15" sqref="H15"/>
    </sheetView>
  </sheetViews>
  <sheetFormatPr defaultColWidth="9.28515625" defaultRowHeight="15"/>
  <cols>
    <col min="1" max="1" width="5.42578125" style="41" customWidth="1"/>
    <col min="2" max="2" width="9.28515625" style="41"/>
    <col min="3" max="3" width="60.5703125" style="41" customWidth="1"/>
    <col min="4" max="4" width="18.7109375" style="45" customWidth="1"/>
    <col min="5" max="5" width="25.28515625" style="41" customWidth="1"/>
    <col min="6" max="7" width="10.7109375" style="41" customWidth="1"/>
    <col min="8" max="8" width="15.7109375" style="41" customWidth="1"/>
    <col min="9" max="16384" width="9.28515625" style="41"/>
  </cols>
  <sheetData>
    <row r="2" spans="1:14" ht="21">
      <c r="A2" s="39"/>
      <c r="B2" s="85" t="s">
        <v>461</v>
      </c>
      <c r="C2" s="85"/>
      <c r="D2" s="85"/>
      <c r="E2" s="40"/>
      <c r="H2" s="201" t="s">
        <v>152</v>
      </c>
    </row>
    <row r="3" spans="1:14" ht="15.6" customHeight="1">
      <c r="A3" s="40"/>
      <c r="B3" s="85"/>
      <c r="C3" s="85"/>
      <c r="D3" s="85"/>
      <c r="E3" s="40"/>
    </row>
    <row r="4" spans="1:14" ht="15.75">
      <c r="A4" s="40"/>
      <c r="B4" s="40"/>
      <c r="C4" s="40"/>
      <c r="D4" s="42"/>
      <c r="E4" s="40"/>
    </row>
    <row r="5" spans="1:14" ht="15.75">
      <c r="A5" s="40"/>
      <c r="B5" s="662" t="s">
        <v>269</v>
      </c>
      <c r="C5" s="663"/>
      <c r="D5" s="233" t="s">
        <v>462</v>
      </c>
      <c r="E5" s="40"/>
    </row>
    <row r="6" spans="1:14" ht="15.75">
      <c r="A6" s="40"/>
      <c r="B6" s="321">
        <v>1</v>
      </c>
      <c r="C6" s="270" t="s">
        <v>463</v>
      </c>
      <c r="D6" s="322">
        <f>'4 - EU CC2'!C23</f>
        <v>134624.01493514003</v>
      </c>
      <c r="E6" s="43"/>
      <c r="F6" s="44"/>
    </row>
    <row r="7" spans="1:14" ht="30">
      <c r="A7" s="40"/>
      <c r="B7" s="321">
        <v>2</v>
      </c>
      <c r="C7" s="270" t="s">
        <v>464</v>
      </c>
      <c r="D7" s="499">
        <v>0</v>
      </c>
      <c r="E7" s="43"/>
      <c r="F7" s="44"/>
    </row>
    <row r="8" spans="1:14" ht="30">
      <c r="A8" s="40"/>
      <c r="B8" s="321">
        <v>3</v>
      </c>
      <c r="C8" s="270" t="s">
        <v>465</v>
      </c>
      <c r="D8" s="499">
        <v>0</v>
      </c>
      <c r="E8" s="40"/>
    </row>
    <row r="9" spans="1:14" ht="30">
      <c r="A9" s="40"/>
      <c r="B9" s="321">
        <v>4</v>
      </c>
      <c r="C9" s="270" t="s">
        <v>466</v>
      </c>
      <c r="D9" s="499">
        <v>0</v>
      </c>
      <c r="E9" s="40"/>
    </row>
    <row r="10" spans="1:14" ht="60">
      <c r="A10" s="40"/>
      <c r="B10" s="321">
        <v>5</v>
      </c>
      <c r="C10" s="270" t="s">
        <v>467</v>
      </c>
      <c r="D10" s="499">
        <v>0</v>
      </c>
      <c r="E10" s="40"/>
    </row>
    <row r="11" spans="1:14" ht="30">
      <c r="A11" s="40"/>
      <c r="B11" s="321">
        <v>6</v>
      </c>
      <c r="C11" s="270" t="s">
        <v>468</v>
      </c>
      <c r="D11" s="499">
        <v>0</v>
      </c>
      <c r="E11" s="40"/>
      <c r="N11" s="192"/>
    </row>
    <row r="12" spans="1:14" ht="15.75">
      <c r="A12" s="40"/>
      <c r="B12" s="321">
        <v>7</v>
      </c>
      <c r="C12" s="270" t="s">
        <v>469</v>
      </c>
      <c r="D12" s="499">
        <v>0</v>
      </c>
      <c r="E12" s="40"/>
    </row>
    <row r="13" spans="1:14" ht="15.75">
      <c r="A13" s="40"/>
      <c r="B13" s="615">
        <v>8</v>
      </c>
      <c r="C13" s="588" t="s">
        <v>470</v>
      </c>
      <c r="D13" s="322">
        <v>212.65962310679578</v>
      </c>
      <c r="E13" s="40"/>
    </row>
    <row r="14" spans="1:14" ht="15.75">
      <c r="A14" s="40"/>
      <c r="B14" s="615">
        <v>9</v>
      </c>
      <c r="C14" s="588" t="s">
        <v>471</v>
      </c>
      <c r="D14" s="499">
        <v>0</v>
      </c>
      <c r="E14" s="40"/>
    </row>
    <row r="15" spans="1:14" ht="30">
      <c r="A15" s="40"/>
      <c r="B15" s="615">
        <v>10</v>
      </c>
      <c r="C15" s="588" t="s">
        <v>472</v>
      </c>
      <c r="D15" s="322">
        <v>12659.882496767999</v>
      </c>
      <c r="E15" s="62"/>
    </row>
    <row r="16" spans="1:14" ht="30">
      <c r="A16" s="40"/>
      <c r="B16" s="615">
        <v>11</v>
      </c>
      <c r="C16" s="588" t="s">
        <v>473</v>
      </c>
      <c r="D16" s="499">
        <v>0</v>
      </c>
      <c r="E16" s="40"/>
    </row>
    <row r="17" spans="1:5" ht="45">
      <c r="A17" s="40"/>
      <c r="B17" s="615" t="s">
        <v>474</v>
      </c>
      <c r="C17" s="588" t="s">
        <v>475</v>
      </c>
      <c r="D17" s="499">
        <v>0</v>
      </c>
      <c r="E17" s="40"/>
    </row>
    <row r="18" spans="1:5" ht="30">
      <c r="A18" s="40"/>
      <c r="B18" s="615" t="s">
        <v>476</v>
      </c>
      <c r="C18" s="588" t="s">
        <v>477</v>
      </c>
      <c r="D18" s="499">
        <v>0</v>
      </c>
      <c r="E18" s="40"/>
    </row>
    <row r="19" spans="1:5" ht="15.75">
      <c r="A19" s="40"/>
      <c r="B19" s="321">
        <v>12</v>
      </c>
      <c r="C19" s="270" t="s">
        <v>478</v>
      </c>
      <c r="D19" s="323">
        <v>-1158.9089873289922</v>
      </c>
      <c r="E19" s="40"/>
    </row>
    <row r="20" spans="1:5" ht="15.75">
      <c r="A20" s="40"/>
      <c r="B20" s="324">
        <v>13</v>
      </c>
      <c r="C20" s="325" t="s">
        <v>201</v>
      </c>
      <c r="D20" s="326">
        <f>SUM(D6:D19)</f>
        <v>146337.64806768583</v>
      </c>
      <c r="E20" s="40"/>
    </row>
    <row r="43" spans="6:6">
      <c r="F43" s="184"/>
    </row>
  </sheetData>
  <mergeCells count="1">
    <mergeCell ref="B5:C5"/>
  </mergeCells>
  <conditionalFormatting sqref="D7:D12">
    <cfRule type="cellIs" dxfId="16" priority="4" stopIfTrue="1" operator="lessThan">
      <formula>0</formula>
    </cfRule>
  </conditionalFormatting>
  <conditionalFormatting sqref="D14">
    <cfRule type="cellIs" dxfId="15" priority="1" stopIfTrue="1" operator="lessThan">
      <formula>0</formula>
    </cfRule>
  </conditionalFormatting>
  <conditionalFormatting sqref="D16:D18">
    <cfRule type="cellIs" dxfId="14" priority="2" stopIfTrue="1" operator="lessThan">
      <formula>0</formula>
    </cfRule>
  </conditionalFormatting>
  <hyperlinks>
    <hyperlink ref="H2" location="'Index '!A1" display="Return to index" xr:uid="{533EC630-E147-47E5-92E7-EC77BC9CA68D}"/>
  </hyperlinks>
  <pageMargins left="0.7" right="0.7" top="0.75" bottom="0.75" header="0.3" footer="0.3"/>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43D3-9EA3-4ED5-8594-0D0DCE16F9AD}">
  <sheetPr codeName="Ark16">
    <pageSetUpPr fitToPage="1"/>
  </sheetPr>
  <dimension ref="A1:N74"/>
  <sheetViews>
    <sheetView showGridLines="0" topLeftCell="A10" zoomScale="90" zoomScaleNormal="90" workbookViewId="0">
      <selection activeCell="H23" sqref="H23"/>
    </sheetView>
  </sheetViews>
  <sheetFormatPr defaultColWidth="9.28515625" defaultRowHeight="15"/>
  <cols>
    <col min="1" max="1" width="9.28515625" style="48"/>
    <col min="2" max="2" width="9.5703125" style="47" customWidth="1"/>
    <col min="3" max="3" width="69.5703125" style="48" customWidth="1"/>
    <col min="4" max="4" width="22.42578125" style="49" bestFit="1" customWidth="1"/>
    <col min="5" max="5" width="19" style="48" customWidth="1"/>
    <col min="6" max="7" width="10.7109375" style="48" customWidth="1"/>
    <col min="8" max="8" width="15.7109375" style="48" customWidth="1"/>
    <col min="9" max="16384" width="9.28515625" style="48"/>
  </cols>
  <sheetData>
    <row r="1" spans="1:14">
      <c r="A1" s="46"/>
    </row>
    <row r="2" spans="1:14" ht="21">
      <c r="B2" s="85" t="s">
        <v>479</v>
      </c>
      <c r="H2" s="201" t="s">
        <v>152</v>
      </c>
    </row>
    <row r="3" spans="1:14" ht="21">
      <c r="B3" s="85"/>
    </row>
    <row r="4" spans="1:14">
      <c r="B4" s="50"/>
      <c r="C4" s="13"/>
      <c r="D4" s="13"/>
      <c r="E4" s="13"/>
    </row>
    <row r="5" spans="1:14">
      <c r="B5" s="691" t="s">
        <v>153</v>
      </c>
      <c r="C5" s="692"/>
      <c r="D5" s="695" t="s">
        <v>480</v>
      </c>
      <c r="E5" s="695"/>
      <c r="F5" s="14"/>
    </row>
    <row r="6" spans="1:14">
      <c r="B6" s="693"/>
      <c r="C6" s="694"/>
      <c r="D6" s="327" t="s">
        <v>154</v>
      </c>
      <c r="E6" s="327" t="s">
        <v>156</v>
      </c>
    </row>
    <row r="7" spans="1:14">
      <c r="B7" s="696" t="s">
        <v>481</v>
      </c>
      <c r="C7" s="697"/>
      <c r="D7" s="697"/>
      <c r="E7" s="698"/>
    </row>
    <row r="8" spans="1:14" ht="30">
      <c r="B8" s="328">
        <v>1</v>
      </c>
      <c r="C8" s="329" t="s">
        <v>482</v>
      </c>
      <c r="D8" s="330">
        <v>134368.46750763734</v>
      </c>
      <c r="E8" s="330">
        <v>126742.99097369997</v>
      </c>
    </row>
    <row r="9" spans="1:14" ht="30">
      <c r="B9" s="331">
        <v>2</v>
      </c>
      <c r="C9" s="329" t="s">
        <v>483</v>
      </c>
      <c r="D9" s="258">
        <v>0</v>
      </c>
      <c r="E9" s="258">
        <v>0</v>
      </c>
    </row>
    <row r="10" spans="1:14" ht="30">
      <c r="B10" s="331">
        <v>3</v>
      </c>
      <c r="C10" s="329" t="s">
        <v>484</v>
      </c>
      <c r="D10" s="258">
        <v>0</v>
      </c>
      <c r="E10" s="258">
        <v>0</v>
      </c>
    </row>
    <row r="11" spans="1:14" ht="30">
      <c r="B11" s="331">
        <v>4</v>
      </c>
      <c r="C11" s="329" t="s">
        <v>485</v>
      </c>
      <c r="D11" s="258">
        <v>0</v>
      </c>
      <c r="E11" s="258">
        <v>0</v>
      </c>
      <c r="F11" s="51"/>
      <c r="N11" s="191"/>
    </row>
    <row r="12" spans="1:14">
      <c r="B12" s="331">
        <v>5</v>
      </c>
      <c r="C12" s="329" t="s">
        <v>486</v>
      </c>
      <c r="D12" s="258">
        <v>0</v>
      </c>
      <c r="E12" s="258">
        <v>0</v>
      </c>
    </row>
    <row r="13" spans="1:14">
      <c r="B13" s="328">
        <v>6</v>
      </c>
      <c r="C13" s="332" t="s">
        <v>487</v>
      </c>
      <c r="D13" s="333">
        <v>-961.43704487901789</v>
      </c>
      <c r="E13" s="333">
        <v>-1324.3526994308615</v>
      </c>
    </row>
    <row r="14" spans="1:14">
      <c r="B14" s="334">
        <v>7</v>
      </c>
      <c r="C14" s="335" t="s">
        <v>488</v>
      </c>
      <c r="D14" s="336">
        <f>SUM(D8:D13)</f>
        <v>133407.03046275832</v>
      </c>
      <c r="E14" s="336">
        <v>125418.63827426911</v>
      </c>
    </row>
    <row r="15" spans="1:14">
      <c r="B15" s="688" t="s">
        <v>489</v>
      </c>
      <c r="C15" s="689"/>
      <c r="D15" s="689"/>
      <c r="E15" s="690"/>
    </row>
    <row r="16" spans="1:14" ht="30">
      <c r="B16" s="337">
        <v>8</v>
      </c>
      <c r="C16" s="329" t="s">
        <v>490</v>
      </c>
      <c r="D16" s="333">
        <v>91.891142264940001</v>
      </c>
      <c r="E16" s="333">
        <v>88.255315010000004</v>
      </c>
    </row>
    <row r="17" spans="2:6" ht="30">
      <c r="B17" s="337" t="s">
        <v>491</v>
      </c>
      <c r="C17" s="338" t="s">
        <v>492</v>
      </c>
      <c r="D17" s="258">
        <v>0</v>
      </c>
      <c r="E17" s="258">
        <v>0</v>
      </c>
    </row>
    <row r="18" spans="2:6" ht="30">
      <c r="B18" s="337">
        <v>9</v>
      </c>
      <c r="C18" s="339" t="s">
        <v>493</v>
      </c>
      <c r="D18" s="333">
        <v>178.84396584185575</v>
      </c>
      <c r="E18" s="333">
        <v>97.651550760000006</v>
      </c>
    </row>
    <row r="19" spans="2:6" ht="30">
      <c r="B19" s="331" t="s">
        <v>494</v>
      </c>
      <c r="C19" s="338" t="s">
        <v>495</v>
      </c>
      <c r="D19" s="258">
        <v>0</v>
      </c>
      <c r="E19" s="258">
        <v>0</v>
      </c>
    </row>
    <row r="20" spans="2:6">
      <c r="B20" s="260" t="s">
        <v>496</v>
      </c>
      <c r="C20" s="338" t="s">
        <v>497</v>
      </c>
      <c r="D20" s="258">
        <v>0</v>
      </c>
      <c r="E20" s="258">
        <v>0</v>
      </c>
    </row>
    <row r="21" spans="2:6">
      <c r="B21" s="331">
        <v>10</v>
      </c>
      <c r="C21" s="340" t="s">
        <v>498</v>
      </c>
      <c r="D21" s="258">
        <v>0</v>
      </c>
      <c r="E21" s="258">
        <v>0</v>
      </c>
    </row>
    <row r="22" spans="2:6" ht="30">
      <c r="B22" s="331" t="s">
        <v>499</v>
      </c>
      <c r="C22" s="340" t="s">
        <v>500</v>
      </c>
      <c r="D22" s="258">
        <v>0</v>
      </c>
      <c r="E22" s="258">
        <v>0</v>
      </c>
    </row>
    <row r="23" spans="2:6" ht="21" customHeight="1">
      <c r="B23" s="331" t="s">
        <v>501</v>
      </c>
      <c r="C23" s="340" t="s">
        <v>502</v>
      </c>
      <c r="D23" s="258">
        <v>0</v>
      </c>
      <c r="E23" s="258">
        <v>0</v>
      </c>
    </row>
    <row r="24" spans="2:6">
      <c r="B24" s="331">
        <v>11</v>
      </c>
      <c r="C24" s="332" t="s">
        <v>503</v>
      </c>
      <c r="D24" s="258">
        <v>0</v>
      </c>
      <c r="E24" s="258">
        <v>0</v>
      </c>
      <c r="F24" s="60"/>
    </row>
    <row r="25" spans="2:6" ht="30">
      <c r="B25" s="331">
        <v>12</v>
      </c>
      <c r="C25" s="332" t="s">
        <v>504</v>
      </c>
      <c r="D25" s="258">
        <v>0</v>
      </c>
      <c r="E25" s="258">
        <v>0</v>
      </c>
      <c r="F25" s="60"/>
    </row>
    <row r="26" spans="2:6">
      <c r="B26" s="341">
        <v>13</v>
      </c>
      <c r="C26" s="342" t="s">
        <v>505</v>
      </c>
      <c r="D26" s="343">
        <f>SUM(D16:D25)</f>
        <v>270.73510810679574</v>
      </c>
      <c r="E26" s="343">
        <v>185.90686577000002</v>
      </c>
    </row>
    <row r="27" spans="2:6">
      <c r="B27" s="688" t="s">
        <v>506</v>
      </c>
      <c r="C27" s="689"/>
      <c r="D27" s="689"/>
      <c r="E27" s="690"/>
    </row>
    <row r="28" spans="2:6" ht="30">
      <c r="B28" s="328">
        <v>14</v>
      </c>
      <c r="C28" s="329" t="s">
        <v>507</v>
      </c>
      <c r="D28" s="258">
        <v>0</v>
      </c>
      <c r="E28" s="258">
        <v>0</v>
      </c>
    </row>
    <row r="29" spans="2:6">
      <c r="B29" s="328">
        <v>15</v>
      </c>
      <c r="C29" s="332" t="s">
        <v>508</v>
      </c>
      <c r="D29" s="258">
        <v>0</v>
      </c>
      <c r="E29" s="258">
        <v>5.5298718996635996</v>
      </c>
    </row>
    <row r="30" spans="2:6">
      <c r="B30" s="328">
        <v>16</v>
      </c>
      <c r="C30" s="332" t="s">
        <v>509</v>
      </c>
      <c r="D30" s="258">
        <v>0</v>
      </c>
      <c r="E30" s="258">
        <v>0</v>
      </c>
    </row>
    <row r="31" spans="2:6" ht="30">
      <c r="B31" s="331" t="s">
        <v>510</v>
      </c>
      <c r="C31" s="329" t="s">
        <v>511</v>
      </c>
      <c r="D31" s="258">
        <v>0</v>
      </c>
      <c r="E31" s="258">
        <v>0</v>
      </c>
    </row>
    <row r="32" spans="2:6">
      <c r="B32" s="331">
        <v>17</v>
      </c>
      <c r="C32" s="332" t="s">
        <v>512</v>
      </c>
      <c r="D32" s="258">
        <v>0</v>
      </c>
      <c r="E32" s="258">
        <v>0</v>
      </c>
    </row>
    <row r="33" spans="2:7">
      <c r="B33" s="331" t="s">
        <v>513</v>
      </c>
      <c r="C33" s="332" t="s">
        <v>514</v>
      </c>
      <c r="D33" s="258">
        <v>0</v>
      </c>
      <c r="E33" s="258">
        <v>0</v>
      </c>
    </row>
    <row r="34" spans="2:7">
      <c r="B34" s="341">
        <v>18</v>
      </c>
      <c r="C34" s="344" t="s">
        <v>515</v>
      </c>
      <c r="D34" s="258">
        <f>SUM(D28:D33)</f>
        <v>0</v>
      </c>
      <c r="E34" s="258">
        <v>5.5298718996635996</v>
      </c>
    </row>
    <row r="35" spans="2:7">
      <c r="B35" s="688" t="s">
        <v>516</v>
      </c>
      <c r="C35" s="689"/>
      <c r="D35" s="689"/>
      <c r="E35" s="690"/>
    </row>
    <row r="36" spans="2:7">
      <c r="B36" s="328">
        <v>19</v>
      </c>
      <c r="C36" s="329" t="s">
        <v>517</v>
      </c>
      <c r="D36" s="333">
        <v>58.075485</v>
      </c>
      <c r="E36" s="333">
        <v>40.071953069999999</v>
      </c>
    </row>
    <row r="37" spans="2:7">
      <c r="B37" s="328">
        <v>20</v>
      </c>
      <c r="C37" s="329" t="s">
        <v>518</v>
      </c>
      <c r="D37" s="345">
        <v>1.2601807011767999E-2</v>
      </c>
      <c r="E37" s="345">
        <v>1.3391014560224001E-2</v>
      </c>
    </row>
    <row r="38" spans="2:7" ht="30">
      <c r="B38" s="328">
        <v>21</v>
      </c>
      <c r="C38" s="329" t="s">
        <v>519</v>
      </c>
      <c r="D38" s="258">
        <v>0</v>
      </c>
      <c r="E38" s="258">
        <v>0</v>
      </c>
    </row>
    <row r="39" spans="2:7">
      <c r="B39" s="341">
        <v>22</v>
      </c>
      <c r="C39" s="344" t="s">
        <v>520</v>
      </c>
      <c r="D39" s="343">
        <v>12659.882496767999</v>
      </c>
      <c r="E39" s="343">
        <v>13431.086513294002</v>
      </c>
    </row>
    <row r="40" spans="2:7" ht="14.65" customHeight="1">
      <c r="B40" s="699" t="s">
        <v>521</v>
      </c>
      <c r="C40" s="700"/>
      <c r="D40" s="700"/>
      <c r="E40" s="701"/>
    </row>
    <row r="41" spans="2:7" ht="30">
      <c r="B41" s="584" t="s">
        <v>522</v>
      </c>
      <c r="C41" s="587" t="s">
        <v>523</v>
      </c>
      <c r="D41" s="258">
        <v>0</v>
      </c>
      <c r="E41" s="258">
        <v>0</v>
      </c>
    </row>
    <row r="42" spans="2:7" ht="30">
      <c r="B42" s="584" t="s">
        <v>524</v>
      </c>
      <c r="C42" s="588" t="s">
        <v>525</v>
      </c>
      <c r="D42" s="258">
        <v>0</v>
      </c>
      <c r="E42" s="258">
        <v>0</v>
      </c>
    </row>
    <row r="43" spans="2:7" ht="30">
      <c r="B43" s="585" t="s">
        <v>526</v>
      </c>
      <c r="C43" s="589" t="s">
        <v>527</v>
      </c>
      <c r="D43" s="258">
        <v>0</v>
      </c>
      <c r="E43" s="258">
        <v>0</v>
      </c>
      <c r="F43" s="183"/>
    </row>
    <row r="44" spans="2:7" ht="30">
      <c r="B44" s="585" t="s">
        <v>528</v>
      </c>
      <c r="C44" s="589" t="s">
        <v>529</v>
      </c>
      <c r="D44" s="258">
        <v>0</v>
      </c>
      <c r="E44" s="258">
        <v>0</v>
      </c>
    </row>
    <row r="45" spans="2:7" ht="30">
      <c r="B45" s="585" t="s">
        <v>530</v>
      </c>
      <c r="C45" s="590" t="s">
        <v>531</v>
      </c>
      <c r="D45" s="258">
        <v>0</v>
      </c>
      <c r="E45" s="258">
        <v>0</v>
      </c>
    </row>
    <row r="46" spans="2:7">
      <c r="B46" s="585" t="s">
        <v>532</v>
      </c>
      <c r="C46" s="589" t="s">
        <v>533</v>
      </c>
      <c r="D46" s="258">
        <v>0</v>
      </c>
      <c r="E46" s="258">
        <v>0</v>
      </c>
    </row>
    <row r="47" spans="2:7">
      <c r="B47" s="585" t="s">
        <v>534</v>
      </c>
      <c r="C47" s="589" t="s">
        <v>535</v>
      </c>
      <c r="D47" s="258">
        <v>0</v>
      </c>
      <c r="E47" s="258">
        <v>0</v>
      </c>
    </row>
    <row r="48" spans="2:7" ht="30">
      <c r="B48" s="585" t="s">
        <v>536</v>
      </c>
      <c r="C48" s="591" t="s">
        <v>537</v>
      </c>
      <c r="D48" s="258">
        <v>0</v>
      </c>
      <c r="E48" s="258">
        <v>0</v>
      </c>
      <c r="F48" s="60"/>
      <c r="G48" s="61"/>
    </row>
    <row r="49" spans="2:8" ht="30">
      <c r="B49" s="585" t="s">
        <v>538</v>
      </c>
      <c r="C49" s="591" t="s">
        <v>539</v>
      </c>
      <c r="D49" s="258">
        <v>0</v>
      </c>
      <c r="E49" s="258">
        <v>0</v>
      </c>
      <c r="F49" s="60"/>
      <c r="G49" s="61"/>
    </row>
    <row r="50" spans="2:8">
      <c r="B50" s="585" t="s">
        <v>540</v>
      </c>
      <c r="C50" s="589" t="s">
        <v>541</v>
      </c>
      <c r="D50" s="258">
        <v>0</v>
      </c>
      <c r="E50" s="258">
        <v>0</v>
      </c>
    </row>
    <row r="51" spans="2:8" ht="30">
      <c r="B51" s="585" t="s">
        <v>542</v>
      </c>
      <c r="C51" s="589" t="s">
        <v>543</v>
      </c>
      <c r="D51" s="258">
        <v>0</v>
      </c>
      <c r="E51" s="258">
        <v>0</v>
      </c>
    </row>
    <row r="52" spans="2:8">
      <c r="B52" s="585" t="s">
        <v>544</v>
      </c>
      <c r="C52" s="589" t="s">
        <v>545</v>
      </c>
      <c r="D52" s="258">
        <v>0</v>
      </c>
      <c r="E52" s="258"/>
    </row>
    <row r="53" spans="2:8" ht="16.5" customHeight="1">
      <c r="B53" s="593" t="s">
        <v>546</v>
      </c>
      <c r="C53" s="592" t="s">
        <v>547</v>
      </c>
      <c r="D53" s="258">
        <v>0</v>
      </c>
      <c r="E53" s="258">
        <v>0</v>
      </c>
      <c r="H53" s="48" t="s">
        <v>548</v>
      </c>
    </row>
    <row r="54" spans="2:8" ht="14.65" customHeight="1">
      <c r="B54" s="685" t="s">
        <v>549</v>
      </c>
      <c r="C54" s="686"/>
      <c r="D54" s="686"/>
      <c r="E54" s="687"/>
    </row>
    <row r="55" spans="2:8">
      <c r="B55" s="334">
        <v>23</v>
      </c>
      <c r="C55" s="346" t="s">
        <v>550</v>
      </c>
      <c r="D55" s="347">
        <f>'3 - EU CC1'!D69</f>
        <v>13208.168309938514</v>
      </c>
      <c r="E55" s="347">
        <v>12975.673122544698</v>
      </c>
    </row>
    <row r="56" spans="2:8">
      <c r="B56" s="334">
        <v>24</v>
      </c>
      <c r="C56" s="335" t="s">
        <v>201</v>
      </c>
      <c r="D56" s="347">
        <f>'7 - EU LR1'!D20</f>
        <v>146337.64806768583</v>
      </c>
      <c r="E56" s="586">
        <v>139035.63165333311</v>
      </c>
      <c r="F56" s="525"/>
    </row>
    <row r="57" spans="2:8">
      <c r="B57" s="688" t="s">
        <v>551</v>
      </c>
      <c r="C57" s="689"/>
      <c r="D57" s="689"/>
      <c r="E57" s="690"/>
    </row>
    <row r="58" spans="2:8">
      <c r="B58" s="328">
        <v>25</v>
      </c>
      <c r="C58" s="348" t="s">
        <v>202</v>
      </c>
      <c r="D58" s="349">
        <f>D55/D56*100</f>
        <v>9.0258169953840692</v>
      </c>
      <c r="E58" s="349">
        <v>9.332624283606533</v>
      </c>
    </row>
    <row r="59" spans="2:8" ht="30">
      <c r="B59" s="260" t="s">
        <v>552</v>
      </c>
      <c r="C59" s="270" t="s">
        <v>553</v>
      </c>
      <c r="D59" s="349">
        <f>100*(D55/(D56-D43-D44))</f>
        <v>9.0258169953840692</v>
      </c>
      <c r="E59" s="349">
        <v>9.332624283606533</v>
      </c>
    </row>
    <row r="60" spans="2:8" ht="45">
      <c r="B60" s="337" t="s">
        <v>554</v>
      </c>
      <c r="C60" s="329" t="s">
        <v>555</v>
      </c>
      <c r="D60" s="349">
        <f>D55/(D56-D53)*100</f>
        <v>9.0258169953840692</v>
      </c>
      <c r="E60" s="349">
        <v>9.332624283606533</v>
      </c>
    </row>
    <row r="61" spans="2:8">
      <c r="B61" s="337">
        <v>26</v>
      </c>
      <c r="C61" s="270" t="s">
        <v>556</v>
      </c>
      <c r="D61" s="349">
        <v>3</v>
      </c>
      <c r="E61" s="349">
        <v>3</v>
      </c>
    </row>
    <row r="62" spans="2:8" ht="30">
      <c r="B62" s="337" t="s">
        <v>557</v>
      </c>
      <c r="C62" s="270" t="s">
        <v>558</v>
      </c>
      <c r="D62" s="258">
        <v>0</v>
      </c>
      <c r="E62" s="258">
        <v>0</v>
      </c>
    </row>
    <row r="63" spans="2:8">
      <c r="B63" s="337" t="s">
        <v>559</v>
      </c>
      <c r="C63" s="270" t="s">
        <v>181</v>
      </c>
      <c r="D63" s="258">
        <v>0</v>
      </c>
      <c r="E63" s="258">
        <v>0</v>
      </c>
    </row>
    <row r="64" spans="2:8">
      <c r="B64" s="260">
        <v>27</v>
      </c>
      <c r="C64" s="270" t="s">
        <v>211</v>
      </c>
      <c r="D64" s="258">
        <v>0</v>
      </c>
      <c r="E64" s="258">
        <v>0</v>
      </c>
    </row>
    <row r="65" spans="2:13">
      <c r="B65" s="337" t="s">
        <v>560</v>
      </c>
      <c r="C65" s="270" t="s">
        <v>561</v>
      </c>
      <c r="D65" s="230">
        <f>D61+D62+D64</f>
        <v>3</v>
      </c>
      <c r="E65" s="230">
        <v>3</v>
      </c>
    </row>
    <row r="66" spans="2:13">
      <c r="B66" s="688" t="s">
        <v>562</v>
      </c>
      <c r="C66" s="689"/>
      <c r="D66" s="689"/>
      <c r="E66" s="690"/>
    </row>
    <row r="67" spans="2:13" ht="30">
      <c r="B67" s="331" t="s">
        <v>563</v>
      </c>
      <c r="C67" s="332" t="s">
        <v>564</v>
      </c>
      <c r="D67" s="286"/>
      <c r="E67" s="286"/>
      <c r="L67" s="46"/>
    </row>
    <row r="68" spans="2:13" s="13" customFormat="1" ht="15" customHeight="1">
      <c r="B68" s="688" t="s">
        <v>565</v>
      </c>
      <c r="C68" s="689"/>
      <c r="D68" s="689"/>
      <c r="E68" s="690"/>
    </row>
    <row r="69" spans="2:13" s="13" customFormat="1" ht="45">
      <c r="B69" s="260">
        <v>28</v>
      </c>
      <c r="C69" s="270" t="s">
        <v>566</v>
      </c>
      <c r="D69" s="258">
        <v>0</v>
      </c>
      <c r="E69" s="258">
        <v>0</v>
      </c>
      <c r="M69" s="26"/>
    </row>
    <row r="70" spans="2:13" s="13" customFormat="1" ht="45">
      <c r="B70" s="260">
        <v>29</v>
      </c>
      <c r="C70" s="270" t="s">
        <v>567</v>
      </c>
      <c r="D70" s="258">
        <v>0</v>
      </c>
      <c r="E70" s="258">
        <v>5.5298718996635996</v>
      </c>
      <c r="M70" s="26"/>
    </row>
    <row r="71" spans="2:13" s="13" customFormat="1" ht="60">
      <c r="B71" s="260">
        <v>30</v>
      </c>
      <c r="C71" s="270" t="s">
        <v>568</v>
      </c>
      <c r="D71" s="258">
        <f>D56-D70</f>
        <v>146337.64806768583</v>
      </c>
      <c r="E71" s="273">
        <v>139030.10178143345</v>
      </c>
      <c r="M71" s="26"/>
    </row>
    <row r="72" spans="2:13" s="13" customFormat="1" ht="60">
      <c r="B72" s="260" t="s">
        <v>569</v>
      </c>
      <c r="C72" s="270" t="s">
        <v>570</v>
      </c>
      <c r="D72" s="333">
        <f>D71</f>
        <v>146337.64806768583</v>
      </c>
      <c r="E72" s="333">
        <v>139030.10178143345</v>
      </c>
      <c r="M72" s="26"/>
    </row>
    <row r="73" spans="2:13" s="13" customFormat="1" ht="60">
      <c r="B73" s="260">
        <v>31</v>
      </c>
      <c r="C73" s="270" t="s">
        <v>571</v>
      </c>
      <c r="D73" s="333">
        <f>D72</f>
        <v>146337.64806768583</v>
      </c>
      <c r="E73" s="333">
        <v>139030.10178143345</v>
      </c>
      <c r="M73" s="26"/>
    </row>
    <row r="74" spans="2:13" s="13" customFormat="1" ht="60">
      <c r="B74" s="260" t="s">
        <v>572</v>
      </c>
      <c r="C74" s="270" t="s">
        <v>573</v>
      </c>
      <c r="D74" s="349">
        <v>9.0258169953840692</v>
      </c>
      <c r="E74" s="350">
        <v>9.3329954853255472</v>
      </c>
      <c r="M74" s="26"/>
    </row>
  </sheetData>
  <mergeCells count="11">
    <mergeCell ref="B54:E54"/>
    <mergeCell ref="B57:E57"/>
    <mergeCell ref="B66:E66"/>
    <mergeCell ref="B5:C6"/>
    <mergeCell ref="B68:E68"/>
    <mergeCell ref="D5:E5"/>
    <mergeCell ref="B7:E7"/>
    <mergeCell ref="B15:E15"/>
    <mergeCell ref="B27:E27"/>
    <mergeCell ref="B35:E35"/>
    <mergeCell ref="B40:E40"/>
  </mergeCells>
  <conditionalFormatting sqref="D71">
    <cfRule type="cellIs" dxfId="13" priority="3" stopIfTrue="1" operator="lessThan">
      <formula>0</formula>
    </cfRule>
  </conditionalFormatting>
  <conditionalFormatting sqref="D9:E12">
    <cfRule type="cellIs" dxfId="12" priority="12" stopIfTrue="1" operator="lessThan">
      <formula>0</formula>
    </cfRule>
  </conditionalFormatting>
  <conditionalFormatting sqref="D17:E17">
    <cfRule type="cellIs" dxfId="11" priority="11" stopIfTrue="1" operator="lessThan">
      <formula>0</formula>
    </cfRule>
  </conditionalFormatting>
  <conditionalFormatting sqref="D19:E25">
    <cfRule type="cellIs" dxfId="10" priority="10" stopIfTrue="1" operator="lessThan">
      <formula>0</formula>
    </cfRule>
  </conditionalFormatting>
  <conditionalFormatting sqref="D28:E34">
    <cfRule type="cellIs" dxfId="9" priority="2" stopIfTrue="1" operator="lessThan">
      <formula>0</formula>
    </cfRule>
  </conditionalFormatting>
  <conditionalFormatting sqref="D38:E38">
    <cfRule type="cellIs" dxfId="8" priority="7" stopIfTrue="1" operator="lessThan">
      <formula>0</formula>
    </cfRule>
  </conditionalFormatting>
  <conditionalFormatting sqref="D41:E53">
    <cfRule type="cellIs" dxfId="7" priority="6" stopIfTrue="1" operator="lessThan">
      <formula>0</formula>
    </cfRule>
  </conditionalFormatting>
  <conditionalFormatting sqref="D62:E65">
    <cfRule type="cellIs" dxfId="6" priority="1" stopIfTrue="1" operator="lessThan">
      <formula>0</formula>
    </cfRule>
  </conditionalFormatting>
  <conditionalFormatting sqref="D69:E70">
    <cfRule type="cellIs" dxfId="5" priority="4" stopIfTrue="1" operator="lessThan">
      <formula>0</formula>
    </cfRule>
  </conditionalFormatting>
  <hyperlinks>
    <hyperlink ref="H2" location="'Index '!A1" display="Return to index" xr:uid="{FB4262AE-42B3-40E1-B74F-FACBFBB6F2F4}"/>
  </hyperlinks>
  <pageMargins left="0.51181102362204722" right="0.51181102362204722" top="0.74803149606299213" bottom="0.74803149606299213" header="0.31496062992125984" footer="0.31496062992125984"/>
  <pageSetup paperSize="9" scale="55" fitToHeight="0" orientation="portrait" r:id="rId1"/>
  <ignoredErrors>
    <ignoredError sqref="D65 D34 D7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codeName="Ark17">
    <pageSetUpPr fitToPage="1"/>
  </sheetPr>
  <dimension ref="A2:N43"/>
  <sheetViews>
    <sheetView showGridLines="0" zoomScale="90" zoomScaleNormal="90" workbookViewId="0">
      <selection activeCell="D17" sqref="D17"/>
    </sheetView>
  </sheetViews>
  <sheetFormatPr defaultColWidth="9.28515625" defaultRowHeight="15"/>
  <cols>
    <col min="1" max="1" width="4.7109375" style="53" customWidth="1"/>
    <col min="2" max="2" width="9.28515625" style="53"/>
    <col min="3" max="3" width="72.28515625" style="53" customWidth="1"/>
    <col min="4" max="4" width="26.42578125" style="53" customWidth="1"/>
    <col min="5" max="6" width="9.28515625" style="53"/>
    <col min="7" max="7" width="11" style="53" customWidth="1"/>
    <col min="8" max="9" width="10.7109375" style="53" customWidth="1"/>
    <col min="10" max="10" width="15.7109375" style="53" customWidth="1"/>
    <col min="11" max="11" width="14.7109375" style="53" customWidth="1"/>
    <col min="12" max="16384" width="9.28515625" style="53"/>
  </cols>
  <sheetData>
    <row r="2" spans="1:14" ht="18.75" customHeight="1">
      <c r="A2" s="52"/>
      <c r="B2" s="85" t="s">
        <v>574</v>
      </c>
      <c r="C2" s="3"/>
      <c r="D2" s="3"/>
      <c r="J2" s="201" t="s">
        <v>152</v>
      </c>
    </row>
    <row r="3" spans="1:14" ht="18" customHeight="1">
      <c r="A3" s="52"/>
      <c r="B3" s="85"/>
      <c r="C3" s="3"/>
      <c r="D3" s="3"/>
    </row>
    <row r="4" spans="1:14" ht="17.25" customHeight="1">
      <c r="A4" s="52"/>
      <c r="B4" s="3"/>
      <c r="C4" s="3"/>
      <c r="D4" s="3"/>
    </row>
    <row r="5" spans="1:14">
      <c r="B5" s="702" t="s">
        <v>269</v>
      </c>
      <c r="C5" s="703"/>
      <c r="D5" s="138" t="s">
        <v>480</v>
      </c>
    </row>
    <row r="6" spans="1:14" ht="30">
      <c r="B6" s="139" t="s">
        <v>575</v>
      </c>
      <c r="C6" s="139" t="s">
        <v>576</v>
      </c>
      <c r="D6" s="351">
        <f>D7+D8</f>
        <v>134369</v>
      </c>
    </row>
    <row r="7" spans="1:14">
      <c r="B7" s="352" t="s">
        <v>577</v>
      </c>
      <c r="C7" s="353" t="s">
        <v>578</v>
      </c>
      <c r="D7" s="612">
        <v>57840</v>
      </c>
    </row>
    <row r="8" spans="1:14">
      <c r="B8" s="352" t="s">
        <v>579</v>
      </c>
      <c r="C8" s="353" t="s">
        <v>580</v>
      </c>
      <c r="D8" s="614">
        <v>76529</v>
      </c>
    </row>
    <row r="9" spans="1:14">
      <c r="B9" s="352" t="s">
        <v>581</v>
      </c>
      <c r="C9" s="353" t="s">
        <v>582</v>
      </c>
      <c r="D9" s="614">
        <v>2343</v>
      </c>
    </row>
    <row r="10" spans="1:14">
      <c r="B10" s="352" t="s">
        <v>583</v>
      </c>
      <c r="C10" s="353" t="s">
        <v>584</v>
      </c>
      <c r="D10" s="614">
        <v>11718</v>
      </c>
    </row>
    <row r="11" spans="1:14" ht="30">
      <c r="B11" s="352" t="s">
        <v>585</v>
      </c>
      <c r="C11" s="353" t="s">
        <v>586</v>
      </c>
      <c r="D11" s="613" t="s">
        <v>1318</v>
      </c>
      <c r="N11" s="190"/>
    </row>
    <row r="12" spans="1:14">
      <c r="B12" s="352" t="s">
        <v>587</v>
      </c>
      <c r="C12" s="353" t="s">
        <v>588</v>
      </c>
      <c r="D12" s="614">
        <v>2458</v>
      </c>
    </row>
    <row r="13" spans="1:14">
      <c r="B13" s="352" t="s">
        <v>589</v>
      </c>
      <c r="C13" s="353" t="s">
        <v>590</v>
      </c>
      <c r="D13" s="614">
        <v>14990</v>
      </c>
    </row>
    <row r="14" spans="1:14">
      <c r="B14" s="352" t="s">
        <v>591</v>
      </c>
      <c r="C14" s="353" t="s">
        <v>592</v>
      </c>
      <c r="D14" s="614">
        <v>21880</v>
      </c>
    </row>
    <row r="15" spans="1:14">
      <c r="B15" s="352" t="s">
        <v>593</v>
      </c>
      <c r="C15" s="354" t="s">
        <v>594</v>
      </c>
      <c r="D15" s="614">
        <v>16700</v>
      </c>
    </row>
    <row r="16" spans="1:14">
      <c r="B16" s="352" t="s">
        <v>595</v>
      </c>
      <c r="C16" s="353" t="s">
        <v>596</v>
      </c>
      <c r="D16" s="613">
        <v>801</v>
      </c>
    </row>
    <row r="17" spans="2:4" ht="33" customHeight="1">
      <c r="B17" s="352" t="s">
        <v>597</v>
      </c>
      <c r="C17" s="353" t="s">
        <v>598</v>
      </c>
      <c r="D17" s="614">
        <v>5640</v>
      </c>
    </row>
    <row r="43" spans="6:6">
      <c r="F43" s="182"/>
    </row>
  </sheetData>
  <mergeCells count="1">
    <mergeCell ref="B5:C5"/>
  </mergeCells>
  <hyperlinks>
    <hyperlink ref="J2" location="'Index '!A1" display="Return to index" xr:uid="{9C4AC69E-D5EC-4E90-BC54-F6DAC733F348}"/>
  </hyperlinks>
  <pageMargins left="0.7" right="0.7" top="0.75" bottom="0.75" header="0.3" footer="0.3"/>
  <pageSetup paperSize="9" scale="7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0121-5044-463E-8016-6EB4130A4238}">
  <dimension ref="B2:G12"/>
  <sheetViews>
    <sheetView zoomScale="90" zoomScaleNormal="90" workbookViewId="0">
      <selection activeCell="K16" sqref="K16"/>
    </sheetView>
  </sheetViews>
  <sheetFormatPr defaultColWidth="9.28515625" defaultRowHeight="15"/>
  <cols>
    <col min="1" max="1" width="9.28515625" style="21"/>
    <col min="2" max="2" width="13.7109375" style="21" customWidth="1"/>
    <col min="3" max="3" width="45.7109375" style="21" customWidth="1"/>
    <col min="4" max="4" width="70.7109375" style="21" customWidth="1"/>
    <col min="5" max="6" width="9.28515625" style="21"/>
    <col min="7" max="7" width="15.42578125" style="21" customWidth="1"/>
    <col min="8" max="16384" width="9.28515625" style="21"/>
  </cols>
  <sheetData>
    <row r="2" spans="2:7" ht="21">
      <c r="B2" s="85" t="s">
        <v>599</v>
      </c>
      <c r="G2" s="201" t="s">
        <v>152</v>
      </c>
    </row>
    <row r="3" spans="2:7">
      <c r="B3" s="97" t="s">
        <v>600</v>
      </c>
    </row>
    <row r="4" spans="2:7" ht="15.75">
      <c r="B4" s="87"/>
    </row>
    <row r="5" spans="2:7">
      <c r="B5" s="521" t="s">
        <v>601</v>
      </c>
      <c r="C5" s="704" t="s">
        <v>602</v>
      </c>
      <c r="D5" s="705"/>
    </row>
    <row r="6" spans="2:7" ht="60">
      <c r="B6" s="314" t="s">
        <v>603</v>
      </c>
      <c r="C6" s="268" t="s">
        <v>604</v>
      </c>
      <c r="D6" s="301" t="s">
        <v>605</v>
      </c>
    </row>
    <row r="7" spans="2:7" ht="45">
      <c r="B7" s="314" t="s">
        <v>606</v>
      </c>
      <c r="C7" s="268" t="s">
        <v>607</v>
      </c>
      <c r="D7" s="268" t="s">
        <v>608</v>
      </c>
    </row>
    <row r="8" spans="2:7" ht="75">
      <c r="B8" s="500" t="s">
        <v>609</v>
      </c>
      <c r="C8" s="268" t="s">
        <v>610</v>
      </c>
      <c r="D8" s="268" t="s">
        <v>611</v>
      </c>
    </row>
    <row r="9" spans="2:7" ht="60">
      <c r="B9" s="314" t="s">
        <v>612</v>
      </c>
      <c r="C9" s="268" t="s">
        <v>613</v>
      </c>
      <c r="D9" s="268" t="s">
        <v>614</v>
      </c>
    </row>
    <row r="10" spans="2:7" ht="60">
      <c r="B10" s="500" t="s">
        <v>615</v>
      </c>
      <c r="C10" s="268" t="s">
        <v>616</v>
      </c>
      <c r="D10" s="268" t="s">
        <v>617</v>
      </c>
    </row>
    <row r="11" spans="2:7" ht="30">
      <c r="B11" s="314" t="s">
        <v>618</v>
      </c>
      <c r="C11" s="268" t="s">
        <v>619</v>
      </c>
      <c r="D11" s="268" t="s">
        <v>620</v>
      </c>
    </row>
    <row r="12" spans="2:7" ht="60">
      <c r="B12" s="314" t="s">
        <v>621</v>
      </c>
      <c r="C12" s="268" t="s">
        <v>622</v>
      </c>
      <c r="D12" s="546" t="s">
        <v>623</v>
      </c>
    </row>
  </sheetData>
  <mergeCells count="1">
    <mergeCell ref="C5:D5"/>
  </mergeCells>
  <hyperlinks>
    <hyperlink ref="G2" location="'Index '!A1" display="Return to index" xr:uid="{D7F6FA2E-57E5-45B5-9B34-C1066B2BDC1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C6001-82A4-4B69-85C5-731C7D8C4077}">
  <dimension ref="B2:N39"/>
  <sheetViews>
    <sheetView zoomScale="90" zoomScaleNormal="90" workbookViewId="0">
      <selection activeCell="P30" sqref="P30"/>
    </sheetView>
  </sheetViews>
  <sheetFormatPr defaultColWidth="9.28515625" defaultRowHeight="15"/>
  <cols>
    <col min="1" max="2" width="9.28515625" style="21"/>
    <col min="3" max="3" width="57.5703125" style="21" customWidth="1"/>
    <col min="4" max="11" width="19" style="21" customWidth="1"/>
    <col min="12" max="13" width="9.28515625" style="21"/>
    <col min="14" max="14" width="14.7109375" style="21" bestFit="1" customWidth="1"/>
    <col min="15" max="16384" width="9.28515625" style="21"/>
  </cols>
  <sheetData>
    <row r="2" spans="2:14" ht="21">
      <c r="B2" s="85" t="s">
        <v>624</v>
      </c>
      <c r="C2" s="27"/>
      <c r="E2" s="27"/>
      <c r="G2" s="27"/>
      <c r="H2" s="27"/>
      <c r="I2" s="27"/>
      <c r="J2" s="27"/>
      <c r="K2" s="27"/>
    </row>
    <row r="3" spans="2:14">
      <c r="N3" s="201" t="s">
        <v>152</v>
      </c>
    </row>
    <row r="4" spans="2:14">
      <c r="C4" s="533"/>
    </row>
    <row r="5" spans="2:14">
      <c r="B5" s="706" t="s">
        <v>153</v>
      </c>
      <c r="C5" s="707"/>
      <c r="D5" s="708" t="s">
        <v>625</v>
      </c>
      <c r="E5" s="709"/>
      <c r="F5" s="709"/>
      <c r="G5" s="710"/>
      <c r="H5" s="708" t="s">
        <v>626</v>
      </c>
      <c r="I5" s="709"/>
      <c r="J5" s="709"/>
      <c r="K5" s="710"/>
    </row>
    <row r="6" spans="2:14">
      <c r="B6" s="240" t="s">
        <v>627</v>
      </c>
      <c r="C6" s="356" t="s">
        <v>628</v>
      </c>
      <c r="D6" s="357" t="s">
        <v>154</v>
      </c>
      <c r="E6" s="357" t="s">
        <v>155</v>
      </c>
      <c r="F6" s="357" t="s">
        <v>156</v>
      </c>
      <c r="G6" s="358" t="s">
        <v>157</v>
      </c>
      <c r="H6" s="357" t="s">
        <v>154</v>
      </c>
      <c r="I6" s="357" t="s">
        <v>155</v>
      </c>
      <c r="J6" s="357" t="s">
        <v>156</v>
      </c>
      <c r="K6" s="358" t="s">
        <v>157</v>
      </c>
    </row>
    <row r="7" spans="2:14">
      <c r="B7" s="359" t="s">
        <v>629</v>
      </c>
      <c r="C7" s="360" t="s">
        <v>630</v>
      </c>
      <c r="D7" s="361">
        <v>12</v>
      </c>
      <c r="E7" s="361">
        <v>12</v>
      </c>
      <c r="F7" s="361">
        <v>12</v>
      </c>
      <c r="G7" s="361">
        <v>12</v>
      </c>
      <c r="H7" s="361">
        <v>12</v>
      </c>
      <c r="I7" s="361">
        <v>12</v>
      </c>
      <c r="J7" s="361">
        <v>12</v>
      </c>
      <c r="K7" s="361">
        <v>12</v>
      </c>
    </row>
    <row r="8" spans="2:14">
      <c r="B8" s="699" t="s">
        <v>631</v>
      </c>
      <c r="C8" s="700"/>
      <c r="D8" s="700"/>
      <c r="E8" s="700"/>
      <c r="F8" s="700"/>
      <c r="G8" s="700"/>
      <c r="H8" s="700"/>
      <c r="I8" s="700"/>
      <c r="J8" s="700"/>
      <c r="K8" s="701"/>
    </row>
    <row r="9" spans="2:14" ht="30">
      <c r="B9" s="362">
        <v>1</v>
      </c>
      <c r="C9" s="363" t="s">
        <v>632</v>
      </c>
      <c r="D9" s="286"/>
      <c r="E9" s="286"/>
      <c r="F9" s="286"/>
      <c r="G9" s="286"/>
      <c r="H9" s="364">
        <v>44214.50127922673</v>
      </c>
      <c r="I9" s="364">
        <v>44309.601075865343</v>
      </c>
      <c r="J9" s="364">
        <v>44197.493673691766</v>
      </c>
      <c r="K9" s="364">
        <v>42935.246806991199</v>
      </c>
    </row>
    <row r="10" spans="2:14">
      <c r="B10" s="699" t="s">
        <v>633</v>
      </c>
      <c r="C10" s="700"/>
      <c r="D10" s="700"/>
      <c r="E10" s="700"/>
      <c r="F10" s="700"/>
      <c r="G10" s="700"/>
      <c r="H10" s="700"/>
      <c r="I10" s="700"/>
      <c r="J10" s="700"/>
      <c r="K10" s="701"/>
    </row>
    <row r="11" spans="2:14" ht="30">
      <c r="B11" s="365">
        <v>2</v>
      </c>
      <c r="C11" s="88" t="s">
        <v>634</v>
      </c>
      <c r="D11" s="366">
        <v>86666.059049477495</v>
      </c>
      <c r="E11" s="366">
        <v>86181.45178649867</v>
      </c>
      <c r="F11" s="366">
        <v>84881.622493926669</v>
      </c>
      <c r="G11" s="366">
        <v>83399.821378998342</v>
      </c>
      <c r="H11" s="366">
        <v>5390.1799382665004</v>
      </c>
      <c r="I11" s="366">
        <v>5288.8516446600997</v>
      </c>
      <c r="J11" s="366">
        <v>5197.7492718574331</v>
      </c>
      <c r="K11" s="366">
        <v>4865.130754663136</v>
      </c>
    </row>
    <row r="12" spans="2:14">
      <c r="B12" s="367">
        <v>3</v>
      </c>
      <c r="C12" s="368" t="s">
        <v>635</v>
      </c>
      <c r="D12" s="366">
        <v>63274.612080702493</v>
      </c>
      <c r="E12" s="366">
        <v>62253.282253427329</v>
      </c>
      <c r="F12" s="366">
        <v>61461.566870570663</v>
      </c>
      <c r="G12" s="366">
        <v>57321.816539577507</v>
      </c>
      <c r="H12" s="366">
        <v>3163.730604035125</v>
      </c>
      <c r="I12" s="366">
        <v>3112.6641126713662</v>
      </c>
      <c r="J12" s="366">
        <v>3073.078343528533</v>
      </c>
      <c r="K12" s="366">
        <v>2866.0908269788752</v>
      </c>
    </row>
    <row r="13" spans="2:14">
      <c r="B13" s="365">
        <v>4</v>
      </c>
      <c r="C13" s="369" t="s">
        <v>636</v>
      </c>
      <c r="D13" s="366">
        <v>16839.814367611667</v>
      </c>
      <c r="E13" s="366">
        <v>16534.779097163999</v>
      </c>
      <c r="F13" s="366">
        <v>16255.926678829999</v>
      </c>
      <c r="G13" s="366">
        <v>15628.681358829166</v>
      </c>
      <c r="H13" s="366">
        <v>1950.2423380630401</v>
      </c>
      <c r="I13" s="366">
        <v>1922.6943218640661</v>
      </c>
      <c r="J13" s="366">
        <v>1910.3335500928999</v>
      </c>
      <c r="K13" s="366">
        <v>1837.8186619917601</v>
      </c>
    </row>
    <row r="14" spans="2:14">
      <c r="B14" s="365">
        <v>5</v>
      </c>
      <c r="C14" s="270" t="s">
        <v>637</v>
      </c>
      <c r="D14" s="366">
        <v>12505.919176654164</v>
      </c>
      <c r="E14" s="366">
        <v>12531.323525265332</v>
      </c>
      <c r="F14" s="366">
        <v>12203.486402026663</v>
      </c>
      <c r="G14" s="366">
        <v>11691.869264252497</v>
      </c>
      <c r="H14" s="366">
        <v>5629.8510554283321</v>
      </c>
      <c r="I14" s="366">
        <v>5678.3892000034639</v>
      </c>
      <c r="J14" s="366">
        <v>5577.4905234898642</v>
      </c>
      <c r="K14" s="366">
        <v>5441.0800927575001</v>
      </c>
    </row>
    <row r="15" spans="2:14" ht="30">
      <c r="B15" s="91">
        <v>6</v>
      </c>
      <c r="C15" s="369" t="s">
        <v>638</v>
      </c>
      <c r="D15" s="370">
        <v>0</v>
      </c>
      <c r="E15" s="370">
        <v>0</v>
      </c>
      <c r="F15" s="370">
        <v>0</v>
      </c>
      <c r="G15" s="370">
        <v>0</v>
      </c>
      <c r="H15" s="371">
        <v>0</v>
      </c>
      <c r="I15" s="371">
        <v>0</v>
      </c>
      <c r="J15" s="371">
        <v>0</v>
      </c>
      <c r="K15" s="371">
        <v>0</v>
      </c>
    </row>
    <row r="16" spans="2:14">
      <c r="B16" s="365">
        <v>7</v>
      </c>
      <c r="C16" s="93" t="s">
        <v>639</v>
      </c>
      <c r="D16" s="366">
        <v>12505.919176654166</v>
      </c>
      <c r="E16" s="366">
        <v>12531.323525265332</v>
      </c>
      <c r="F16" s="366">
        <v>12203.486402026667</v>
      </c>
      <c r="G16" s="366">
        <v>11691.869264252498</v>
      </c>
      <c r="H16" s="366">
        <v>5629.8510554283321</v>
      </c>
      <c r="I16" s="366">
        <v>5678.3892000034657</v>
      </c>
      <c r="J16" s="366">
        <v>5577.4905234898661</v>
      </c>
      <c r="K16" s="366">
        <v>5441.0800927575001</v>
      </c>
    </row>
    <row r="17" spans="2:11">
      <c r="B17" s="90">
        <v>8</v>
      </c>
      <c r="C17" s="93" t="s">
        <v>640</v>
      </c>
      <c r="D17" s="371">
        <v>0</v>
      </c>
      <c r="E17" s="371">
        <v>0</v>
      </c>
      <c r="F17" s="371">
        <v>0</v>
      </c>
      <c r="G17" s="371">
        <v>0</v>
      </c>
      <c r="H17" s="371">
        <v>0</v>
      </c>
      <c r="I17" s="371">
        <v>0</v>
      </c>
      <c r="J17" s="371">
        <v>0</v>
      </c>
      <c r="K17" s="371">
        <v>0</v>
      </c>
    </row>
    <row r="18" spans="2:11">
      <c r="B18" s="365">
        <v>9</v>
      </c>
      <c r="C18" s="94" t="s">
        <v>641</v>
      </c>
      <c r="D18" s="285"/>
      <c r="E18" s="285"/>
      <c r="F18" s="285"/>
      <c r="G18" s="285"/>
      <c r="H18" s="203">
        <v>2.3753476015999999E-2</v>
      </c>
      <c r="I18" s="203">
        <v>1.9002780811999999E-2</v>
      </c>
      <c r="J18" s="203">
        <v>1.9002780811999999E-2</v>
      </c>
      <c r="K18" s="203">
        <v>0</v>
      </c>
    </row>
    <row r="19" spans="2:11">
      <c r="B19" s="367">
        <v>10</v>
      </c>
      <c r="C19" s="270" t="s">
        <v>642</v>
      </c>
      <c r="D19" s="89">
        <v>36233.170722728333</v>
      </c>
      <c r="E19" s="89">
        <v>34398.812958317329</v>
      </c>
      <c r="F19" s="89">
        <v>33858.885643893998</v>
      </c>
      <c r="G19" s="89">
        <v>26425.746750927501</v>
      </c>
      <c r="H19" s="366">
        <v>2754.1482168500802</v>
      </c>
      <c r="I19" s="366">
        <v>2689.8159134098601</v>
      </c>
      <c r="J19" s="366">
        <v>2672.1028019883001</v>
      </c>
      <c r="K19" s="366">
        <v>2490.4048248630802</v>
      </c>
    </row>
    <row r="20" spans="2:11" ht="30">
      <c r="B20" s="365">
        <v>11</v>
      </c>
      <c r="C20" s="94" t="s">
        <v>643</v>
      </c>
      <c r="D20" s="366">
        <v>199.198155597496</v>
      </c>
      <c r="E20" s="366">
        <v>242.21493613800001</v>
      </c>
      <c r="F20" s="366">
        <v>315.24445757000001</v>
      </c>
      <c r="G20" s="366">
        <v>467.33544050583203</v>
      </c>
      <c r="H20" s="366">
        <v>173.74736919815999</v>
      </c>
      <c r="I20" s="366">
        <v>207.098780895864</v>
      </c>
      <c r="J20" s="366">
        <v>261.13382159186398</v>
      </c>
      <c r="K20" s="366">
        <v>377.02647152115998</v>
      </c>
    </row>
    <row r="21" spans="2:11">
      <c r="B21" s="91">
        <v>12</v>
      </c>
      <c r="C21" s="369" t="s">
        <v>644</v>
      </c>
      <c r="D21" s="370">
        <v>0</v>
      </c>
      <c r="E21" s="370">
        <v>0</v>
      </c>
      <c r="F21" s="370">
        <v>0</v>
      </c>
      <c r="G21" s="370">
        <v>0</v>
      </c>
      <c r="H21" s="371">
        <v>0</v>
      </c>
      <c r="I21" s="371">
        <v>0</v>
      </c>
      <c r="J21" s="371">
        <v>0</v>
      </c>
      <c r="K21" s="371">
        <v>0</v>
      </c>
    </row>
    <row r="22" spans="2:11">
      <c r="B22" s="365">
        <v>13</v>
      </c>
      <c r="C22" s="369" t="s">
        <v>645</v>
      </c>
      <c r="D22" s="366">
        <v>36033.972567130833</v>
      </c>
      <c r="E22" s="366">
        <v>34156.598022179329</v>
      </c>
      <c r="F22" s="366">
        <v>33543.641186323999</v>
      </c>
      <c r="G22" s="366">
        <v>25958.411310421667</v>
      </c>
      <c r="H22" s="366">
        <v>2580.4008476519161</v>
      </c>
      <c r="I22" s="366">
        <v>2482.7171325139998</v>
      </c>
      <c r="J22" s="366">
        <v>2410.9689803964329</v>
      </c>
      <c r="K22" s="366">
        <v>2113.378353341916</v>
      </c>
    </row>
    <row r="23" spans="2:11">
      <c r="B23" s="365">
        <v>14</v>
      </c>
      <c r="C23" s="92" t="s">
        <v>646</v>
      </c>
      <c r="D23" s="366">
        <v>2405.3224555649999</v>
      </c>
      <c r="E23" s="366">
        <v>2601.8869348846638</v>
      </c>
      <c r="F23" s="366">
        <v>2598.7911149686638</v>
      </c>
      <c r="G23" s="366">
        <v>2870.145304395</v>
      </c>
      <c r="H23" s="366">
        <v>1575.370606613332</v>
      </c>
      <c r="I23" s="366">
        <v>1857.3000114393319</v>
      </c>
      <c r="J23" s="366">
        <v>2007.3753625401639</v>
      </c>
      <c r="K23" s="366">
        <v>2490.7441054266642</v>
      </c>
    </row>
    <row r="24" spans="2:11">
      <c r="B24" s="91">
        <v>15</v>
      </c>
      <c r="C24" s="270" t="s">
        <v>647</v>
      </c>
      <c r="D24" s="366">
        <v>3446.1645992241661</v>
      </c>
      <c r="E24" s="366">
        <v>3699.340268129532</v>
      </c>
      <c r="F24" s="366">
        <v>2858.9526181195979</v>
      </c>
      <c r="G24" s="366">
        <v>5184.690255637749</v>
      </c>
      <c r="H24" s="366">
        <v>38.472150950991001</v>
      </c>
      <c r="I24" s="366">
        <v>41.073755184252001</v>
      </c>
      <c r="J24" s="366">
        <v>49.650197649519001</v>
      </c>
      <c r="K24" s="366">
        <v>75.326709155532001</v>
      </c>
    </row>
    <row r="25" spans="2:11">
      <c r="B25" s="372">
        <v>16</v>
      </c>
      <c r="C25" s="95" t="s">
        <v>648</v>
      </c>
      <c r="D25" s="285"/>
      <c r="E25" s="285"/>
      <c r="F25" s="285"/>
      <c r="G25" s="285"/>
      <c r="H25" s="373">
        <v>15388.021968109224</v>
      </c>
      <c r="I25" s="373">
        <v>15555.430524697014</v>
      </c>
      <c r="J25" s="373">
        <v>15504.368157525281</v>
      </c>
      <c r="K25" s="373">
        <v>15362.686486865909</v>
      </c>
    </row>
    <row r="26" spans="2:11">
      <c r="B26" s="699" t="s">
        <v>649</v>
      </c>
      <c r="C26" s="700"/>
      <c r="D26" s="700"/>
      <c r="E26" s="700"/>
      <c r="F26" s="700"/>
      <c r="G26" s="700"/>
      <c r="H26" s="700"/>
      <c r="I26" s="700"/>
      <c r="J26" s="700"/>
      <c r="K26" s="701"/>
    </row>
    <row r="27" spans="2:11">
      <c r="B27" s="365">
        <v>17</v>
      </c>
      <c r="C27" s="369" t="s">
        <v>650</v>
      </c>
      <c r="D27" s="366">
        <v>20.5189698975</v>
      </c>
      <c r="E27" s="366">
        <v>16.415175917999999</v>
      </c>
      <c r="F27" s="366">
        <v>29.806866487333</v>
      </c>
      <c r="G27" s="366">
        <v>21.162098688333</v>
      </c>
      <c r="H27" s="366">
        <v>1.4363278928250001</v>
      </c>
      <c r="I27" s="366">
        <v>1.1490623142600001</v>
      </c>
      <c r="J27" s="366">
        <v>1.5719542032130001</v>
      </c>
      <c r="K27" s="366">
        <v>0.83818884455800002</v>
      </c>
    </row>
    <row r="28" spans="2:11">
      <c r="B28" s="365">
        <v>18</v>
      </c>
      <c r="C28" s="94" t="s">
        <v>651</v>
      </c>
      <c r="D28" s="366">
        <v>1275.0186615558321</v>
      </c>
      <c r="E28" s="366">
        <v>1125.3049639999999</v>
      </c>
      <c r="F28" s="366">
        <v>1073.391144229332</v>
      </c>
      <c r="G28" s="366">
        <v>583.93474618166397</v>
      </c>
      <c r="H28" s="366">
        <v>868.98200107083198</v>
      </c>
      <c r="I28" s="366">
        <v>779.99591177900004</v>
      </c>
      <c r="J28" s="366">
        <v>746.599044464332</v>
      </c>
      <c r="K28" s="366">
        <v>460.98151257208002</v>
      </c>
    </row>
    <row r="29" spans="2:11">
      <c r="B29" s="365">
        <v>19</v>
      </c>
      <c r="C29" s="369" t="s">
        <v>652</v>
      </c>
      <c r="D29" s="366">
        <v>1114.916171086662</v>
      </c>
      <c r="E29" s="366">
        <v>1138.1699759839989</v>
      </c>
      <c r="F29" s="366">
        <v>923.74241531333303</v>
      </c>
      <c r="G29" s="366">
        <v>1107.2105240958299</v>
      </c>
      <c r="H29" s="366">
        <v>921.10432977956395</v>
      </c>
      <c r="I29" s="366">
        <v>983.12050293831498</v>
      </c>
      <c r="J29" s="366">
        <v>821.47003474957398</v>
      </c>
      <c r="K29" s="366">
        <v>1107.2105240958299</v>
      </c>
    </row>
    <row r="30" spans="2:11" ht="60">
      <c r="B30" s="365" t="s">
        <v>653</v>
      </c>
      <c r="C30" s="369" t="s">
        <v>654</v>
      </c>
      <c r="D30" s="286"/>
      <c r="E30" s="286"/>
      <c r="F30" s="286"/>
      <c r="G30" s="286"/>
      <c r="H30" s="370">
        <v>0</v>
      </c>
      <c r="I30" s="370">
        <v>0</v>
      </c>
      <c r="J30" s="374">
        <v>0</v>
      </c>
      <c r="K30" s="371">
        <v>0</v>
      </c>
    </row>
    <row r="31" spans="2:11">
      <c r="B31" s="365" t="s">
        <v>656</v>
      </c>
      <c r="C31" s="94" t="s">
        <v>657</v>
      </c>
      <c r="D31" s="286"/>
      <c r="E31" s="286"/>
      <c r="F31" s="286"/>
      <c r="G31" s="286"/>
      <c r="H31" s="523" t="s">
        <v>655</v>
      </c>
      <c r="I31" s="523">
        <v>0</v>
      </c>
      <c r="J31" s="374">
        <v>0</v>
      </c>
      <c r="K31" s="371">
        <v>0</v>
      </c>
    </row>
    <row r="32" spans="2:11">
      <c r="B32" s="289">
        <v>20</v>
      </c>
      <c r="C32" s="297" t="s">
        <v>658</v>
      </c>
      <c r="D32" s="376">
        <v>2410.453802539992</v>
      </c>
      <c r="E32" s="376">
        <v>2279.8901159019961</v>
      </c>
      <c r="F32" s="376">
        <v>2026.9404260299921</v>
      </c>
      <c r="G32" s="376">
        <v>1712.307368965824</v>
      </c>
      <c r="H32" s="374">
        <v>1791.5226587432201</v>
      </c>
      <c r="I32" s="374">
        <v>1764.2654770315801</v>
      </c>
      <c r="J32" s="377">
        <v>1569.6410334171239</v>
      </c>
      <c r="K32" s="377">
        <v>1569.030225512472</v>
      </c>
    </row>
    <row r="33" spans="2:11">
      <c r="B33" s="367" t="s">
        <v>302</v>
      </c>
      <c r="C33" s="378" t="s">
        <v>659</v>
      </c>
      <c r="D33" s="370">
        <v>0</v>
      </c>
      <c r="E33" s="370">
        <v>0</v>
      </c>
      <c r="F33" s="371">
        <v>0</v>
      </c>
      <c r="G33" s="370">
        <v>0</v>
      </c>
      <c r="H33" s="370">
        <v>0</v>
      </c>
      <c r="I33" s="370">
        <v>0</v>
      </c>
      <c r="J33" s="370">
        <v>0</v>
      </c>
      <c r="K33" s="371">
        <v>0</v>
      </c>
    </row>
    <row r="34" spans="2:11">
      <c r="B34" s="367" t="s">
        <v>304</v>
      </c>
      <c r="C34" s="378" t="s">
        <v>660</v>
      </c>
      <c r="D34" s="370">
        <v>0</v>
      </c>
      <c r="E34" s="370">
        <v>0</v>
      </c>
      <c r="F34" s="371">
        <v>0</v>
      </c>
      <c r="G34" s="370">
        <v>0</v>
      </c>
      <c r="H34" s="370">
        <v>0</v>
      </c>
      <c r="I34" s="370">
        <v>0</v>
      </c>
      <c r="J34" s="370">
        <v>0</v>
      </c>
      <c r="K34" s="371">
        <v>0</v>
      </c>
    </row>
    <row r="35" spans="2:11">
      <c r="B35" s="367" t="s">
        <v>306</v>
      </c>
      <c r="C35" s="378" t="s">
        <v>661</v>
      </c>
      <c r="D35" s="364">
        <v>2410.4538025399988</v>
      </c>
      <c r="E35" s="364">
        <v>2279.8901159019988</v>
      </c>
      <c r="F35" s="364">
        <v>2026.94042603</v>
      </c>
      <c r="G35" s="364">
        <v>1712.3073689658329</v>
      </c>
      <c r="H35" s="364">
        <v>1791.5226587432301</v>
      </c>
      <c r="I35" s="364">
        <v>1764.2654770315801</v>
      </c>
      <c r="J35" s="364">
        <v>1569.641033417126</v>
      </c>
      <c r="K35" s="364">
        <v>1569.030225512475</v>
      </c>
    </row>
    <row r="36" spans="2:11">
      <c r="B36" s="699" t="s">
        <v>662</v>
      </c>
      <c r="C36" s="700"/>
      <c r="D36" s="700"/>
      <c r="E36" s="700"/>
      <c r="F36" s="700"/>
      <c r="G36" s="700"/>
      <c r="H36" s="700"/>
      <c r="I36" s="700"/>
      <c r="J36" s="700"/>
      <c r="K36" s="701"/>
    </row>
    <row r="37" spans="2:11">
      <c r="B37" s="287">
        <v>21</v>
      </c>
      <c r="C37" s="379" t="s">
        <v>663</v>
      </c>
      <c r="D37" s="375"/>
      <c r="E37" s="375"/>
      <c r="F37" s="375"/>
      <c r="G37" s="375"/>
      <c r="H37" s="374">
        <v>44214.501279226701</v>
      </c>
      <c r="I37" s="374">
        <v>44309.601075865343</v>
      </c>
      <c r="J37" s="96">
        <v>44197.493673691766</v>
      </c>
      <c r="K37" s="96">
        <v>42935.246806991243</v>
      </c>
    </row>
    <row r="38" spans="2:11">
      <c r="B38" s="287">
        <v>22</v>
      </c>
      <c r="C38" s="297" t="s">
        <v>664</v>
      </c>
      <c r="D38" s="375"/>
      <c r="E38" s="375"/>
      <c r="F38" s="375"/>
      <c r="G38" s="375"/>
      <c r="H38" s="374">
        <v>13596.523062841999</v>
      </c>
      <c r="I38" s="374">
        <v>13791.184050446254</v>
      </c>
      <c r="J38" s="376">
        <v>13934.746126888975</v>
      </c>
      <c r="K38" s="376">
        <v>13793.656261353444</v>
      </c>
    </row>
    <row r="39" spans="2:11">
      <c r="B39" s="287">
        <v>23</v>
      </c>
      <c r="C39" s="297" t="s">
        <v>665</v>
      </c>
      <c r="D39" s="375"/>
      <c r="E39" s="375"/>
      <c r="F39" s="375"/>
      <c r="G39" s="375"/>
      <c r="H39" s="380">
        <v>327.92610000000002</v>
      </c>
      <c r="I39" s="380">
        <v>323.82310000000001</v>
      </c>
      <c r="J39" s="380">
        <v>317.61860000000001</v>
      </c>
      <c r="K39" s="380">
        <v>311.77420000000001</v>
      </c>
    </row>
  </sheetData>
  <mergeCells count="7">
    <mergeCell ref="B36:K36"/>
    <mergeCell ref="B5:C5"/>
    <mergeCell ref="D5:G5"/>
    <mergeCell ref="H5:K5"/>
    <mergeCell ref="B8:K8"/>
    <mergeCell ref="B10:K10"/>
    <mergeCell ref="B26:K26"/>
  </mergeCells>
  <hyperlinks>
    <hyperlink ref="N3" location="'Index '!A1" display="Return to index" xr:uid="{8BEC74B6-43F3-4853-84D4-590442091D6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codeName="Ark22">
    <pageSetUpPr fitToPage="1"/>
  </sheetPr>
  <dimension ref="B2:N53"/>
  <sheetViews>
    <sheetView showGridLines="0" zoomScale="90" zoomScaleNormal="90" zoomScalePageLayoutView="80" workbookViewId="0">
      <selection activeCell="L46" sqref="L46"/>
    </sheetView>
  </sheetViews>
  <sheetFormatPr defaultColWidth="9.28515625" defaultRowHeight="15"/>
  <cols>
    <col min="1" max="2" width="9.28515625" style="13"/>
    <col min="3" max="3" width="54.28515625" style="13" customWidth="1"/>
    <col min="4" max="8" width="22.42578125" style="13" customWidth="1"/>
    <col min="9" max="10" width="10.7109375" style="13" customWidth="1"/>
    <col min="11" max="11" width="15.7109375" style="13" customWidth="1"/>
    <col min="12" max="16384" width="9.28515625" style="13"/>
  </cols>
  <sheetData>
    <row r="2" spans="2:14" ht="21">
      <c r="B2" s="85" t="s">
        <v>666</v>
      </c>
      <c r="K2" s="201" t="s">
        <v>152</v>
      </c>
    </row>
    <row r="3" spans="2:14" ht="15.75">
      <c r="B3" s="193" t="s">
        <v>667</v>
      </c>
    </row>
    <row r="5" spans="2:14">
      <c r="B5" s="26"/>
    </row>
    <row r="6" spans="2:14">
      <c r="B6" s="714" t="s">
        <v>269</v>
      </c>
      <c r="C6" s="714"/>
      <c r="D6" s="715" t="s">
        <v>668</v>
      </c>
      <c r="E6" s="715"/>
      <c r="F6" s="715"/>
      <c r="G6" s="715"/>
      <c r="H6" s="667" t="s">
        <v>669</v>
      </c>
      <c r="I6" s="215"/>
    </row>
    <row r="7" spans="2:14" ht="15" customHeight="1">
      <c r="B7" s="714"/>
      <c r="C7" s="714"/>
      <c r="D7" s="667" t="s">
        <v>670</v>
      </c>
      <c r="E7" s="711" t="s">
        <v>671</v>
      </c>
      <c r="F7" s="711" t="s">
        <v>672</v>
      </c>
      <c r="G7" s="711" t="s">
        <v>673</v>
      </c>
      <c r="H7" s="678"/>
      <c r="I7" s="215"/>
    </row>
    <row r="8" spans="2:14">
      <c r="B8" s="714"/>
      <c r="C8" s="714"/>
      <c r="D8" s="650"/>
      <c r="E8" s="711"/>
      <c r="F8" s="711"/>
      <c r="G8" s="712"/>
      <c r="H8" s="668"/>
      <c r="I8" s="215"/>
    </row>
    <row r="9" spans="2:14">
      <c r="B9" s="713" t="s">
        <v>674</v>
      </c>
      <c r="C9" s="713"/>
      <c r="D9" s="713"/>
      <c r="E9" s="713"/>
      <c r="F9" s="713"/>
      <c r="G9" s="713"/>
      <c r="H9" s="713"/>
      <c r="I9" s="215"/>
    </row>
    <row r="10" spans="2:14">
      <c r="B10" s="253">
        <v>1</v>
      </c>
      <c r="C10" s="253" t="s">
        <v>675</v>
      </c>
      <c r="D10" s="381">
        <v>12953.5669445273</v>
      </c>
      <c r="E10" s="382">
        <v>0</v>
      </c>
      <c r="F10" s="382">
        <v>0</v>
      </c>
      <c r="G10" s="383">
        <v>11430.27158993</v>
      </c>
      <c r="H10" s="384">
        <v>24383.8385344573</v>
      </c>
      <c r="I10" s="215"/>
    </row>
    <row r="11" spans="2:14">
      <c r="B11" s="246">
        <v>2</v>
      </c>
      <c r="C11" s="385" t="s">
        <v>676</v>
      </c>
      <c r="D11" s="386">
        <v>12953.5669445273</v>
      </c>
      <c r="E11" s="387">
        <v>0</v>
      </c>
      <c r="F11" s="386">
        <v>0</v>
      </c>
      <c r="G11" s="386">
        <v>1276.0677692300001</v>
      </c>
      <c r="H11" s="386">
        <v>14229.634713757299</v>
      </c>
      <c r="I11" s="215"/>
      <c r="J11" s="215"/>
      <c r="N11" s="188"/>
    </row>
    <row r="12" spans="2:14">
      <c r="B12" s="246">
        <v>3</v>
      </c>
      <c r="C12" s="101" t="s">
        <v>677</v>
      </c>
      <c r="D12" s="388"/>
      <c r="E12" s="386">
        <v>0</v>
      </c>
      <c r="F12" s="386">
        <v>0</v>
      </c>
      <c r="G12" s="386">
        <v>10154.203820700001</v>
      </c>
      <c r="H12" s="386">
        <v>10154.203820700001</v>
      </c>
      <c r="I12" s="215"/>
      <c r="J12" s="215"/>
    </row>
    <row r="13" spans="2:14" ht="15.75" customHeight="1">
      <c r="B13" s="389">
        <v>4</v>
      </c>
      <c r="C13" s="253" t="s">
        <v>678</v>
      </c>
      <c r="D13" s="390"/>
      <c r="E13" s="382">
        <v>90510.522303560007</v>
      </c>
      <c r="F13" s="382">
        <v>188.16655840999999</v>
      </c>
      <c r="G13" s="391">
        <v>294.44996283</v>
      </c>
      <c r="H13" s="391">
        <v>85512.970619116502</v>
      </c>
      <c r="I13" s="215"/>
      <c r="J13" s="215"/>
    </row>
    <row r="14" spans="2:14" ht="15.75" customHeight="1">
      <c r="B14" s="246">
        <v>5</v>
      </c>
      <c r="C14" s="392" t="s">
        <v>679</v>
      </c>
      <c r="D14" s="393"/>
      <c r="E14" s="387">
        <v>71688.526725989999</v>
      </c>
      <c r="F14" s="387">
        <v>105.48688428</v>
      </c>
      <c r="G14" s="386">
        <v>57.138067499999998</v>
      </c>
      <c r="H14" s="386">
        <v>68261.450997256499</v>
      </c>
      <c r="I14" s="215"/>
      <c r="J14" s="215"/>
    </row>
    <row r="15" spans="2:14" ht="15.75" customHeight="1">
      <c r="B15" s="246">
        <v>6</v>
      </c>
      <c r="C15" s="392" t="s">
        <v>680</v>
      </c>
      <c r="D15" s="393"/>
      <c r="E15" s="387">
        <v>18821.99557757</v>
      </c>
      <c r="F15" s="387">
        <v>82.679674129999995</v>
      </c>
      <c r="G15" s="386">
        <v>237.31189533</v>
      </c>
      <c r="H15" s="386">
        <v>17251.519621859999</v>
      </c>
      <c r="I15" s="215"/>
      <c r="J15" s="215"/>
    </row>
    <row r="16" spans="2:14">
      <c r="B16" s="389">
        <v>7</v>
      </c>
      <c r="C16" s="253" t="s">
        <v>681</v>
      </c>
      <c r="D16" s="390"/>
      <c r="E16" s="382">
        <v>13110.361668310001</v>
      </c>
      <c r="F16" s="382">
        <v>509.58355375000002</v>
      </c>
      <c r="G16" s="382">
        <v>13.583865070005</v>
      </c>
      <c r="H16" s="391">
        <v>6105.3694315050097</v>
      </c>
      <c r="I16" s="215"/>
      <c r="J16" s="215"/>
    </row>
    <row r="17" spans="2:10">
      <c r="B17" s="246">
        <v>8</v>
      </c>
      <c r="C17" s="392" t="s">
        <v>682</v>
      </c>
      <c r="D17" s="393"/>
      <c r="E17" s="394">
        <v>0</v>
      </c>
      <c r="F17" s="387">
        <v>0</v>
      </c>
      <c r="G17" s="386"/>
      <c r="H17" s="386"/>
      <c r="I17" s="215"/>
      <c r="J17" s="215"/>
    </row>
    <row r="18" spans="2:10">
      <c r="B18" s="246">
        <v>9</v>
      </c>
      <c r="C18" s="392" t="s">
        <v>683</v>
      </c>
      <c r="D18" s="393"/>
      <c r="E18" s="387">
        <v>13110.361668310001</v>
      </c>
      <c r="F18" s="387">
        <v>509.58355375000002</v>
      </c>
      <c r="G18" s="386">
        <v>13.583865070005</v>
      </c>
      <c r="H18" s="386">
        <v>6105.3694315050097</v>
      </c>
      <c r="I18" s="215"/>
      <c r="J18" s="215"/>
    </row>
    <row r="19" spans="2:10">
      <c r="B19" s="389">
        <v>10</v>
      </c>
      <c r="C19" s="253" t="s">
        <v>684</v>
      </c>
      <c r="D19" s="390"/>
      <c r="E19" s="382">
        <v>0</v>
      </c>
      <c r="F19" s="382">
        <v>0</v>
      </c>
      <c r="G19" s="391">
        <v>0</v>
      </c>
      <c r="H19" s="391">
        <v>0</v>
      </c>
      <c r="I19" s="215"/>
      <c r="J19" s="215"/>
    </row>
    <row r="20" spans="2:10">
      <c r="B20" s="389">
        <v>11</v>
      </c>
      <c r="C20" s="253" t="s">
        <v>685</v>
      </c>
      <c r="D20" s="395"/>
      <c r="E20" s="382">
        <v>12873.596272569999</v>
      </c>
      <c r="F20" s="382">
        <v>0</v>
      </c>
      <c r="G20" s="391">
        <v>0</v>
      </c>
      <c r="H20" s="391">
        <v>0</v>
      </c>
      <c r="I20" s="215"/>
      <c r="J20" s="215"/>
    </row>
    <row r="21" spans="2:10" ht="15.75" customHeight="1">
      <c r="B21" s="396">
        <v>12</v>
      </c>
      <c r="C21" s="392" t="s">
        <v>686</v>
      </c>
      <c r="D21" s="394">
        <v>0</v>
      </c>
      <c r="E21" s="397"/>
      <c r="F21" s="397"/>
      <c r="G21" s="398"/>
      <c r="H21" s="219"/>
      <c r="I21" s="215"/>
      <c r="J21" s="215"/>
    </row>
    <row r="22" spans="2:10" ht="30">
      <c r="B22" s="246">
        <v>13</v>
      </c>
      <c r="C22" s="106" t="s">
        <v>687</v>
      </c>
      <c r="D22" s="393"/>
      <c r="E22" s="387">
        <v>12873.596272569999</v>
      </c>
      <c r="F22" s="387">
        <v>0</v>
      </c>
      <c r="G22" s="387">
        <v>0</v>
      </c>
      <c r="H22" s="386">
        <v>0</v>
      </c>
      <c r="I22" s="215"/>
      <c r="J22" s="215"/>
    </row>
    <row r="23" spans="2:10">
      <c r="B23" s="140">
        <v>14</v>
      </c>
      <c r="C23" s="253" t="s">
        <v>688</v>
      </c>
      <c r="D23" s="495"/>
      <c r="E23" s="495"/>
      <c r="F23" s="495"/>
      <c r="G23" s="495"/>
      <c r="H23" s="498">
        <v>116002.178585079</v>
      </c>
      <c r="I23" s="215"/>
      <c r="J23" s="215"/>
    </row>
    <row r="24" spans="2:10">
      <c r="I24" s="215"/>
      <c r="J24" s="215"/>
    </row>
    <row r="25" spans="2:10">
      <c r="I25" s="215"/>
      <c r="J25" s="215"/>
    </row>
    <row r="26" spans="2:10">
      <c r="B26" s="714" t="s">
        <v>269</v>
      </c>
      <c r="C26" s="714"/>
      <c r="D26" s="715" t="s">
        <v>668</v>
      </c>
      <c r="E26" s="715"/>
      <c r="F26" s="715"/>
      <c r="G26" s="715"/>
      <c r="H26" s="667" t="s">
        <v>669</v>
      </c>
      <c r="I26" s="215"/>
      <c r="J26" s="215"/>
    </row>
    <row r="27" spans="2:10" ht="15" customHeight="1">
      <c r="B27" s="714"/>
      <c r="C27" s="714"/>
      <c r="D27" s="711" t="s">
        <v>670</v>
      </c>
      <c r="E27" s="711" t="s">
        <v>671</v>
      </c>
      <c r="F27" s="711" t="s">
        <v>672</v>
      </c>
      <c r="G27" s="667" t="s">
        <v>673</v>
      </c>
      <c r="H27" s="678"/>
      <c r="I27" s="215"/>
      <c r="J27" s="215"/>
    </row>
    <row r="28" spans="2:10">
      <c r="B28" s="714"/>
      <c r="C28" s="714"/>
      <c r="D28" s="711"/>
      <c r="E28" s="711"/>
      <c r="F28" s="711"/>
      <c r="G28" s="668"/>
      <c r="H28" s="668"/>
      <c r="I28" s="215"/>
      <c r="J28" s="215"/>
    </row>
    <row r="29" spans="2:10">
      <c r="B29" s="713" t="s">
        <v>689</v>
      </c>
      <c r="C29" s="713"/>
      <c r="D29" s="713"/>
      <c r="E29" s="713"/>
      <c r="F29" s="713"/>
      <c r="G29" s="713"/>
      <c r="H29" s="713"/>
      <c r="I29" s="215"/>
      <c r="J29" s="215"/>
    </row>
    <row r="30" spans="2:10">
      <c r="B30" s="389">
        <v>15</v>
      </c>
      <c r="C30" s="253" t="s">
        <v>690</v>
      </c>
      <c r="D30" s="495"/>
      <c r="E30" s="495"/>
      <c r="F30" s="495"/>
      <c r="G30" s="495"/>
      <c r="H30" s="391">
        <v>2915.4265840389999</v>
      </c>
      <c r="I30" s="215"/>
      <c r="J30" s="215"/>
    </row>
    <row r="31" spans="2:10" ht="30">
      <c r="B31" s="399" t="s">
        <v>691</v>
      </c>
      <c r="C31" s="253" t="s">
        <v>692</v>
      </c>
      <c r="D31" s="495"/>
      <c r="E31" s="400">
        <v>0</v>
      </c>
      <c r="F31" s="400">
        <v>0</v>
      </c>
      <c r="G31" s="401">
        <v>0</v>
      </c>
      <c r="H31" s="401">
        <v>0</v>
      </c>
      <c r="I31" s="215"/>
      <c r="J31" s="215"/>
    </row>
    <row r="32" spans="2:10" ht="36.6" customHeight="1">
      <c r="B32" s="389">
        <v>16</v>
      </c>
      <c r="C32" s="253" t="s">
        <v>693</v>
      </c>
      <c r="D32" s="495"/>
      <c r="E32" s="382">
        <v>0</v>
      </c>
      <c r="F32" s="382">
        <v>0</v>
      </c>
      <c r="G32" s="391">
        <v>0</v>
      </c>
      <c r="H32" s="391">
        <v>0</v>
      </c>
      <c r="I32" s="215"/>
      <c r="J32" s="215"/>
    </row>
    <row r="33" spans="2:10">
      <c r="B33" s="389">
        <v>17</v>
      </c>
      <c r="C33" s="253" t="s">
        <v>694</v>
      </c>
      <c r="D33" s="495"/>
      <c r="E33" s="382">
        <v>3199.9855080020002</v>
      </c>
      <c r="F33" s="382">
        <v>1500.5613719850001</v>
      </c>
      <c r="G33" s="391">
        <v>53156.734045470002</v>
      </c>
      <c r="H33" s="391">
        <v>47547.752811427497</v>
      </c>
      <c r="I33" s="215"/>
      <c r="J33" s="215"/>
    </row>
    <row r="34" spans="2:10" ht="45">
      <c r="B34" s="246">
        <v>18</v>
      </c>
      <c r="C34" s="392" t="s">
        <v>695</v>
      </c>
      <c r="D34" s="393"/>
      <c r="E34" s="387">
        <v>0</v>
      </c>
      <c r="F34" s="387">
        <v>0</v>
      </c>
      <c r="G34" s="386">
        <v>0</v>
      </c>
      <c r="H34" s="386">
        <v>0</v>
      </c>
      <c r="I34" s="215"/>
      <c r="J34" s="215"/>
    </row>
    <row r="35" spans="2:10" ht="45">
      <c r="B35" s="396">
        <v>19</v>
      </c>
      <c r="C35" s="392" t="s">
        <v>696</v>
      </c>
      <c r="D35" s="393"/>
      <c r="E35" s="386">
        <v>664.01164886000004</v>
      </c>
      <c r="F35" s="216">
        <v>352.37368935000001</v>
      </c>
      <c r="G35" s="386">
        <v>8665.0805697510004</v>
      </c>
      <c r="H35" s="386">
        <v>8665.0805697510004</v>
      </c>
      <c r="I35" s="215"/>
      <c r="J35" s="215"/>
    </row>
    <row r="36" spans="2:10" ht="45">
      <c r="B36" s="246">
        <v>20</v>
      </c>
      <c r="C36" s="106" t="s">
        <v>697</v>
      </c>
      <c r="D36" s="393"/>
      <c r="E36" s="387">
        <v>2413.039011202</v>
      </c>
      <c r="F36" s="387">
        <v>849.49272958500001</v>
      </c>
      <c r="G36" s="386">
        <v>33663.317788029999</v>
      </c>
      <c r="H36" s="386">
        <v>34816.009322156999</v>
      </c>
      <c r="I36" s="215"/>
    </row>
    <row r="37" spans="2:10" ht="30">
      <c r="B37" s="107">
        <v>21</v>
      </c>
      <c r="C37" s="102" t="s">
        <v>698</v>
      </c>
      <c r="D37" s="393"/>
      <c r="E37" s="386">
        <v>7.9019582799999899</v>
      </c>
      <c r="F37" s="216">
        <v>4.7583840399999904</v>
      </c>
      <c r="G37" s="386">
        <v>121.66103115</v>
      </c>
      <c r="H37" s="386">
        <v>4669.3564338095002</v>
      </c>
      <c r="I37" s="215"/>
    </row>
    <row r="38" spans="2:10">
      <c r="B38" s="246">
        <v>22</v>
      </c>
      <c r="C38" s="392" t="s">
        <v>699</v>
      </c>
      <c r="D38" s="393"/>
      <c r="E38" s="387">
        <v>121.8301895</v>
      </c>
      <c r="F38" s="387">
        <v>117.20957919999999</v>
      </c>
      <c r="G38" s="386">
        <v>6881.7743140399998</v>
      </c>
      <c r="H38" s="386">
        <v>0</v>
      </c>
      <c r="I38" s="215"/>
    </row>
    <row r="39" spans="2:10" ht="30">
      <c r="B39" s="246">
        <v>23</v>
      </c>
      <c r="C39" s="402" t="s">
        <v>698</v>
      </c>
      <c r="D39" s="393"/>
      <c r="E39" s="387">
        <v>121.41375368</v>
      </c>
      <c r="F39" s="387">
        <v>116.95809586999999</v>
      </c>
      <c r="G39" s="386">
        <v>6868.8625655799997</v>
      </c>
      <c r="H39" s="386">
        <v>0</v>
      </c>
      <c r="I39" s="215"/>
    </row>
    <row r="40" spans="2:10" ht="45">
      <c r="B40" s="246">
        <v>24</v>
      </c>
      <c r="C40" s="392" t="s">
        <v>700</v>
      </c>
      <c r="D40" s="497"/>
      <c r="E40" s="386">
        <v>1.1046584399999999</v>
      </c>
      <c r="F40" s="216">
        <v>181.48537385</v>
      </c>
      <c r="G40" s="386">
        <v>4189.1493832100005</v>
      </c>
      <c r="H40" s="386">
        <v>4066.6629195195001</v>
      </c>
      <c r="I40" s="215"/>
    </row>
    <row r="41" spans="2:10" ht="15.75" customHeight="1">
      <c r="B41" s="389">
        <v>25</v>
      </c>
      <c r="C41" s="496" t="s">
        <v>701</v>
      </c>
      <c r="D41" s="495"/>
      <c r="E41" s="217"/>
      <c r="F41" s="400"/>
      <c r="G41" s="401"/>
      <c r="H41" s="401"/>
      <c r="I41" s="215"/>
    </row>
    <row r="42" spans="2:10">
      <c r="B42" s="389">
        <v>26</v>
      </c>
      <c r="C42" s="253" t="s">
        <v>702</v>
      </c>
      <c r="D42" s="494"/>
      <c r="E42" s="382">
        <v>4767.55309992</v>
      </c>
      <c r="F42" s="382">
        <v>51.463363809999997</v>
      </c>
      <c r="G42" s="403">
        <v>24207.602536990002</v>
      </c>
      <c r="H42" s="403">
        <v>24531.418871059999</v>
      </c>
      <c r="I42" s="215"/>
    </row>
    <row r="43" spans="2:10">
      <c r="B43" s="246">
        <v>27</v>
      </c>
      <c r="C43" s="392" t="s">
        <v>703</v>
      </c>
      <c r="D43" s="393"/>
      <c r="E43" s="397"/>
      <c r="F43" s="404"/>
      <c r="G43" s="386"/>
      <c r="H43" s="405"/>
      <c r="I43" s="215"/>
    </row>
    <row r="44" spans="2:10" ht="30">
      <c r="B44" s="396">
        <v>28</v>
      </c>
      <c r="C44" s="392" t="s">
        <v>704</v>
      </c>
      <c r="D44" s="393"/>
      <c r="E44" s="386">
        <v>6.8665596000000004</v>
      </c>
      <c r="F44" s="386">
        <v>0</v>
      </c>
      <c r="G44" s="386">
        <v>0</v>
      </c>
      <c r="H44" s="386">
        <v>5.8365756600000003</v>
      </c>
      <c r="I44" s="215"/>
    </row>
    <row r="45" spans="2:10" ht="15.75" customHeight="1">
      <c r="B45" s="246">
        <v>29</v>
      </c>
      <c r="C45" s="106" t="s">
        <v>705</v>
      </c>
      <c r="D45" s="393"/>
      <c r="E45" s="387">
        <v>124.90418153</v>
      </c>
      <c r="F45" s="393"/>
      <c r="G45" s="393"/>
      <c r="H45" s="406">
        <v>124.90418153</v>
      </c>
      <c r="I45" s="215"/>
    </row>
    <row r="46" spans="2:10" ht="29.1" customHeight="1">
      <c r="B46" s="107">
        <v>30</v>
      </c>
      <c r="C46" s="392" t="s">
        <v>706</v>
      </c>
      <c r="D46" s="393"/>
      <c r="E46" s="387">
        <v>3.1137798999999999</v>
      </c>
      <c r="F46" s="393"/>
      <c r="G46" s="393"/>
      <c r="H46" s="406">
        <v>0.155688995</v>
      </c>
      <c r="I46" s="215"/>
    </row>
    <row r="47" spans="2:10">
      <c r="B47" s="246">
        <v>31</v>
      </c>
      <c r="C47" s="392" t="s">
        <v>707</v>
      </c>
      <c r="D47" s="393"/>
      <c r="E47" s="394">
        <v>4632.6685788900004</v>
      </c>
      <c r="F47" s="394">
        <v>51.463363809999997</v>
      </c>
      <c r="G47" s="386">
        <v>24207.602536990002</v>
      </c>
      <c r="H47" s="407">
        <v>24400.522424874998</v>
      </c>
      <c r="I47" s="215"/>
    </row>
    <row r="48" spans="2:10" ht="15.75" customHeight="1">
      <c r="B48" s="389">
        <v>32</v>
      </c>
      <c r="C48" s="253" t="s">
        <v>708</v>
      </c>
      <c r="D48" s="494"/>
      <c r="E48" s="382">
        <v>28572.22742771</v>
      </c>
      <c r="F48" s="382"/>
      <c r="G48" s="382"/>
      <c r="H48" s="391">
        <v>1428.6113713855</v>
      </c>
      <c r="I48" s="215"/>
    </row>
    <row r="49" spans="2:9">
      <c r="B49" s="389">
        <v>33</v>
      </c>
      <c r="C49" s="253" t="s">
        <v>709</v>
      </c>
      <c r="D49" s="494"/>
      <c r="E49" s="494"/>
      <c r="F49" s="494"/>
      <c r="G49" s="494"/>
      <c r="H49" s="218">
        <v>76423.209637912005</v>
      </c>
      <c r="I49" s="215"/>
    </row>
    <row r="50" spans="2:9">
      <c r="I50" s="215"/>
    </row>
    <row r="51" spans="2:9">
      <c r="I51" s="215"/>
    </row>
    <row r="52" spans="2:9">
      <c r="I52" s="215"/>
    </row>
    <row r="53" spans="2:9">
      <c r="B53" s="389">
        <v>34</v>
      </c>
      <c r="C53" s="253" t="s">
        <v>710</v>
      </c>
      <c r="D53" s="494"/>
      <c r="E53" s="494"/>
      <c r="F53" s="494"/>
      <c r="G53" s="495"/>
      <c r="H53" s="408">
        <v>151.78920008030201</v>
      </c>
      <c r="I53" s="215"/>
    </row>
  </sheetData>
  <mergeCells count="16">
    <mergeCell ref="B29:H29"/>
    <mergeCell ref="B26:C28"/>
    <mergeCell ref="D26:G26"/>
    <mergeCell ref="H26:H28"/>
    <mergeCell ref="D27:D28"/>
    <mergeCell ref="E27:E28"/>
    <mergeCell ref="G27:G28"/>
    <mergeCell ref="E7:E8"/>
    <mergeCell ref="G7:G8"/>
    <mergeCell ref="B9:H9"/>
    <mergeCell ref="F7:F8"/>
    <mergeCell ref="F27:F28"/>
    <mergeCell ref="B6:C8"/>
    <mergeCell ref="D6:G6"/>
    <mergeCell ref="H6:H8"/>
    <mergeCell ref="D7:D8"/>
  </mergeCells>
  <hyperlinks>
    <hyperlink ref="K2" location="'Index '!A1" display="Return to index" xr:uid="{F8416F13-A52C-427B-B6D0-BF5D2553196D}"/>
  </hyperlinks>
  <pageMargins left="0.7" right="0.7" top="0.75" bottom="0.75" header="0.3" footer="0.3"/>
  <pageSetup paperSize="9" scale="4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codeName="Ark25">
    <pageSetUpPr fitToPage="1"/>
  </sheetPr>
  <dimension ref="B2:U30"/>
  <sheetViews>
    <sheetView showGridLines="0" zoomScale="90" zoomScaleNormal="90" workbookViewId="0">
      <selection activeCell="T10" sqref="T10"/>
    </sheetView>
  </sheetViews>
  <sheetFormatPr defaultColWidth="9.28515625" defaultRowHeight="15"/>
  <cols>
    <col min="1" max="1" width="9.28515625" style="30"/>
    <col min="2" max="2" width="11" style="30" customWidth="1"/>
    <col min="3" max="3" width="34" style="30" customWidth="1"/>
    <col min="4" max="4" width="10.7109375" style="30" bestFit="1" customWidth="1"/>
    <col min="5" max="5" width="17.5703125" style="30" customWidth="1"/>
    <col min="6" max="6" width="16.5703125" style="30" customWidth="1"/>
    <col min="7" max="7" width="9.7109375" style="30" bestFit="1" customWidth="1"/>
    <col min="8" max="8" width="16.5703125" style="30" customWidth="1"/>
    <col min="9" max="9" width="16.28515625" style="30" customWidth="1"/>
    <col min="10" max="10" width="9.42578125" style="30" bestFit="1" customWidth="1"/>
    <col min="11" max="11" width="17.7109375" style="30" customWidth="1"/>
    <col min="12" max="12" width="20.42578125" style="30" customWidth="1"/>
    <col min="13" max="13" width="9.42578125" style="30" bestFit="1" customWidth="1"/>
    <col min="14" max="14" width="15.42578125" style="30" customWidth="1"/>
    <col min="15" max="15" width="18.7109375" style="30" customWidth="1"/>
    <col min="16" max="16" width="16.7109375" style="30" customWidth="1"/>
    <col min="17" max="18" width="21.42578125" style="30" customWidth="1"/>
    <col min="19" max="20" width="10.7109375" style="30" customWidth="1"/>
    <col min="21" max="21" width="15.7109375" style="30" customWidth="1"/>
    <col min="22" max="16384" width="9.28515625" style="30"/>
  </cols>
  <sheetData>
    <row r="2" spans="2:21" ht="21">
      <c r="B2" s="726" t="s">
        <v>711</v>
      </c>
      <c r="C2" s="726"/>
      <c r="D2" s="726"/>
      <c r="E2" s="726"/>
      <c r="F2" s="726"/>
      <c r="G2" s="726"/>
      <c r="H2" s="726"/>
      <c r="I2" s="726"/>
      <c r="J2" s="726"/>
      <c r="K2" s="726"/>
      <c r="L2" s="80"/>
      <c r="M2" s="80"/>
      <c r="N2" s="55"/>
      <c r="O2" s="55"/>
      <c r="P2" s="55"/>
      <c r="Q2" s="55"/>
      <c r="R2" s="55"/>
      <c r="U2" s="201" t="s">
        <v>152</v>
      </c>
    </row>
    <row r="3" spans="2:21" ht="15.75">
      <c r="B3" s="734"/>
      <c r="C3" s="734"/>
      <c r="D3" s="734"/>
      <c r="E3" s="734"/>
      <c r="F3" s="734"/>
      <c r="G3" s="734"/>
      <c r="H3" s="734"/>
      <c r="I3" s="734"/>
      <c r="J3" s="734"/>
      <c r="K3" s="734"/>
      <c r="L3" s="80"/>
      <c r="M3" s="80"/>
      <c r="N3" s="55"/>
      <c r="O3" s="55"/>
      <c r="P3" s="55"/>
      <c r="Q3" s="55"/>
      <c r="R3" s="55"/>
    </row>
    <row r="4" spans="2:21" ht="15.75">
      <c r="B4" s="735"/>
      <c r="C4" s="735"/>
      <c r="D4" s="735"/>
      <c r="E4" s="735"/>
      <c r="F4" s="735"/>
      <c r="G4" s="735"/>
      <c r="H4" s="735"/>
      <c r="I4" s="735"/>
      <c r="J4" s="735"/>
      <c r="K4" s="735"/>
      <c r="L4" s="80"/>
      <c r="M4" s="80"/>
      <c r="N4" s="55"/>
      <c r="O4" s="55"/>
      <c r="P4" s="55"/>
      <c r="Q4" s="55"/>
      <c r="R4" s="55"/>
    </row>
    <row r="5" spans="2:21">
      <c r="B5" s="727" t="s">
        <v>269</v>
      </c>
      <c r="C5" s="728"/>
      <c r="D5" s="719" t="s">
        <v>712</v>
      </c>
      <c r="E5" s="719"/>
      <c r="F5" s="719"/>
      <c r="G5" s="719"/>
      <c r="H5" s="719"/>
      <c r="I5" s="717"/>
      <c r="J5" s="716" t="s">
        <v>713</v>
      </c>
      <c r="K5" s="719"/>
      <c r="L5" s="719"/>
      <c r="M5" s="719"/>
      <c r="N5" s="719"/>
      <c r="O5" s="717"/>
      <c r="P5" s="718" t="s">
        <v>714</v>
      </c>
      <c r="Q5" s="716" t="s">
        <v>715</v>
      </c>
      <c r="R5" s="717"/>
    </row>
    <row r="6" spans="2:21">
      <c r="B6" s="729"/>
      <c r="C6" s="730"/>
      <c r="D6" s="718" t="s">
        <v>716</v>
      </c>
      <c r="E6" s="719"/>
      <c r="F6" s="717"/>
      <c r="G6" s="720" t="s">
        <v>717</v>
      </c>
      <c r="H6" s="720"/>
      <c r="I6" s="720"/>
      <c r="J6" s="721" t="s">
        <v>718</v>
      </c>
      <c r="K6" s="719"/>
      <c r="L6" s="717"/>
      <c r="M6" s="721" t="s">
        <v>719</v>
      </c>
      <c r="N6" s="719"/>
      <c r="O6" s="717"/>
      <c r="P6" s="720"/>
      <c r="Q6" s="722" t="s">
        <v>720</v>
      </c>
      <c r="R6" s="724" t="s">
        <v>721</v>
      </c>
    </row>
    <row r="7" spans="2:21" ht="30">
      <c r="B7" s="731"/>
      <c r="C7" s="732"/>
      <c r="D7" s="141"/>
      <c r="E7" s="251" t="s">
        <v>722</v>
      </c>
      <c r="F7" s="522" t="s">
        <v>723</v>
      </c>
      <c r="G7" s="522"/>
      <c r="H7" s="251" t="s">
        <v>723</v>
      </c>
      <c r="I7" s="251" t="s">
        <v>724</v>
      </c>
      <c r="J7" s="522"/>
      <c r="K7" s="251" t="s">
        <v>722</v>
      </c>
      <c r="L7" s="251" t="s">
        <v>723</v>
      </c>
      <c r="M7" s="141"/>
      <c r="N7" s="251" t="s">
        <v>723</v>
      </c>
      <c r="O7" s="251" t="s">
        <v>724</v>
      </c>
      <c r="P7" s="733"/>
      <c r="Q7" s="723"/>
      <c r="R7" s="725"/>
    </row>
    <row r="8" spans="2:21" ht="60" customHeight="1">
      <c r="B8" s="410" t="s">
        <v>725</v>
      </c>
      <c r="C8" s="411" t="s">
        <v>726</v>
      </c>
      <c r="D8" s="220">
        <v>12024.72953303</v>
      </c>
      <c r="E8" s="412">
        <v>12024.72953303</v>
      </c>
      <c r="F8" s="255">
        <v>0</v>
      </c>
      <c r="G8" s="255">
        <v>0</v>
      </c>
      <c r="H8" s="413">
        <v>0</v>
      </c>
      <c r="I8" s="413">
        <v>0</v>
      </c>
      <c r="J8" s="255">
        <v>9.2731149999999998E-2</v>
      </c>
      <c r="K8" s="255">
        <v>9.2731149999999998E-2</v>
      </c>
      <c r="L8" s="255">
        <v>0</v>
      </c>
      <c r="M8" s="255">
        <v>0</v>
      </c>
      <c r="N8" s="255">
        <v>0</v>
      </c>
      <c r="O8" s="255">
        <v>0</v>
      </c>
      <c r="P8" s="413">
        <v>0</v>
      </c>
      <c r="Q8" s="413">
        <v>0</v>
      </c>
      <c r="R8" s="413">
        <v>0</v>
      </c>
    </row>
    <row r="9" spans="2:21" ht="24" customHeight="1">
      <c r="B9" s="414" t="s">
        <v>727</v>
      </c>
      <c r="C9" s="142" t="s">
        <v>728</v>
      </c>
      <c r="D9" s="255">
        <v>53457.178886548441</v>
      </c>
      <c r="E9" s="255">
        <v>47619.991516896931</v>
      </c>
      <c r="F9" s="255">
        <v>5837.187369651323</v>
      </c>
      <c r="G9" s="255">
        <v>2723.7255535100003</v>
      </c>
      <c r="H9" s="255">
        <v>31.340920076000003</v>
      </c>
      <c r="I9" s="255">
        <v>1851.0172459240011</v>
      </c>
      <c r="J9" s="255">
        <v>610.75374280024266</v>
      </c>
      <c r="K9" s="255">
        <v>441.43958631349062</v>
      </c>
      <c r="L9" s="255">
        <v>169.31415648674701</v>
      </c>
      <c r="M9" s="255">
        <v>923.87847880653896</v>
      </c>
      <c r="N9" s="255">
        <v>2.5017108979142701</v>
      </c>
      <c r="O9" s="255">
        <v>735.54553156433599</v>
      </c>
      <c r="P9" s="255">
        <v>0</v>
      </c>
      <c r="Q9" s="255">
        <v>36633.75695478206</v>
      </c>
      <c r="R9" s="255">
        <v>1478.4979055862138</v>
      </c>
    </row>
    <row r="10" spans="2:21" ht="24" customHeight="1">
      <c r="B10" s="415" t="s">
        <v>729</v>
      </c>
      <c r="C10" s="416" t="s">
        <v>730</v>
      </c>
      <c r="D10" s="370">
        <v>0</v>
      </c>
      <c r="E10" s="370">
        <v>0</v>
      </c>
      <c r="F10" s="370">
        <v>0</v>
      </c>
      <c r="G10" s="370">
        <v>0</v>
      </c>
      <c r="H10" s="370">
        <v>0</v>
      </c>
      <c r="I10" s="370">
        <v>0</v>
      </c>
      <c r="J10" s="370">
        <v>0</v>
      </c>
      <c r="K10" s="370">
        <v>0</v>
      </c>
      <c r="L10" s="370">
        <v>0</v>
      </c>
      <c r="M10" s="370">
        <v>0</v>
      </c>
      <c r="N10" s="370">
        <v>0</v>
      </c>
      <c r="O10" s="370">
        <v>0</v>
      </c>
      <c r="P10" s="370">
        <v>0</v>
      </c>
      <c r="Q10" s="370">
        <v>0</v>
      </c>
      <c r="R10" s="370">
        <v>0</v>
      </c>
    </row>
    <row r="11" spans="2:21">
      <c r="B11" s="415" t="s">
        <v>731</v>
      </c>
      <c r="C11" s="416" t="s">
        <v>732</v>
      </c>
      <c r="D11" s="370">
        <v>0.15722557000000001</v>
      </c>
      <c r="E11" s="370">
        <v>5.9637000000000004E-4</v>
      </c>
      <c r="F11" s="370">
        <v>0.15662920000000002</v>
      </c>
      <c r="G11" s="370">
        <v>0</v>
      </c>
      <c r="H11" s="370">
        <v>0</v>
      </c>
      <c r="I11" s="370">
        <v>0</v>
      </c>
      <c r="J11" s="370">
        <v>6.3729319599999997E-3</v>
      </c>
      <c r="K11" s="370">
        <v>0</v>
      </c>
      <c r="L11" s="370">
        <v>6.3729319599999997E-3</v>
      </c>
      <c r="M11" s="370">
        <v>0</v>
      </c>
      <c r="N11" s="370">
        <v>0</v>
      </c>
      <c r="O11" s="370">
        <v>0</v>
      </c>
      <c r="P11" s="370">
        <v>0</v>
      </c>
      <c r="Q11" s="370">
        <v>0.13378375200000001</v>
      </c>
      <c r="R11" s="370">
        <v>0</v>
      </c>
    </row>
    <row r="12" spans="2:21" ht="24" customHeight="1">
      <c r="B12" s="415" t="s">
        <v>733</v>
      </c>
      <c r="C12" s="416" t="s">
        <v>734</v>
      </c>
      <c r="D12" s="370">
        <v>289.88091048999985</v>
      </c>
      <c r="E12" s="370">
        <v>289.88091048999985</v>
      </c>
      <c r="F12" s="370">
        <v>0</v>
      </c>
      <c r="G12" s="370">
        <v>0</v>
      </c>
      <c r="H12" s="370">
        <v>0</v>
      </c>
      <c r="I12" s="370">
        <v>0</v>
      </c>
      <c r="J12" s="370">
        <v>9.9361492262382009E-4</v>
      </c>
      <c r="K12" s="370">
        <v>9.9361492262382009E-4</v>
      </c>
      <c r="L12" s="370">
        <v>0</v>
      </c>
      <c r="M12" s="370">
        <v>0</v>
      </c>
      <c r="N12" s="370">
        <v>0</v>
      </c>
      <c r="O12" s="370">
        <v>0</v>
      </c>
      <c r="P12" s="370">
        <v>0</v>
      </c>
      <c r="Q12" s="370">
        <v>1.0134E-5</v>
      </c>
      <c r="R12" s="370">
        <v>0</v>
      </c>
    </row>
    <row r="13" spans="2:21">
      <c r="B13" s="417" t="s">
        <v>735</v>
      </c>
      <c r="C13" s="416" t="s">
        <v>736</v>
      </c>
      <c r="D13" s="370">
        <v>3372.5787352486705</v>
      </c>
      <c r="E13" s="370">
        <v>3124.2591330340015</v>
      </c>
      <c r="F13" s="370">
        <v>248.31960221466699</v>
      </c>
      <c r="G13" s="370">
        <v>104.571817528</v>
      </c>
      <c r="H13" s="370">
        <v>2.8431410000000001E-2</v>
      </c>
      <c r="I13" s="370">
        <v>72.410368077999991</v>
      </c>
      <c r="J13" s="370">
        <v>57.866245245936994</v>
      </c>
      <c r="K13" s="370">
        <v>44.685522550361</v>
      </c>
      <c r="L13" s="370">
        <v>13.180722695575001</v>
      </c>
      <c r="M13" s="370">
        <v>54.377773560119003</v>
      </c>
      <c r="N13" s="370">
        <v>5.5792599999999999E-3</v>
      </c>
      <c r="O13" s="370">
        <v>43.409805940119</v>
      </c>
      <c r="P13" s="370">
        <v>0</v>
      </c>
      <c r="Q13" s="370">
        <v>697.31935782568303</v>
      </c>
      <c r="R13" s="370">
        <v>39.653067529459399</v>
      </c>
    </row>
    <row r="14" spans="2:21">
      <c r="B14" s="417" t="s">
        <v>737</v>
      </c>
      <c r="C14" s="99" t="s">
        <v>738</v>
      </c>
      <c r="D14" s="370">
        <v>18938.64940211401</v>
      </c>
      <c r="E14" s="370">
        <v>16064.572108536659</v>
      </c>
      <c r="F14" s="370">
        <v>2874.0772935773321</v>
      </c>
      <c r="G14" s="370">
        <v>1122.1160477346664</v>
      </c>
      <c r="H14" s="370">
        <v>4.187672504</v>
      </c>
      <c r="I14" s="370">
        <v>830.80636060066627</v>
      </c>
      <c r="J14" s="370">
        <v>373.48643099559598</v>
      </c>
      <c r="K14" s="370">
        <v>269.09429622305402</v>
      </c>
      <c r="L14" s="370">
        <v>104.392134772538</v>
      </c>
      <c r="M14" s="370">
        <v>541.39964071499003</v>
      </c>
      <c r="N14" s="370">
        <v>0.27157922363696996</v>
      </c>
      <c r="O14" s="370">
        <v>424.97634504134993</v>
      </c>
      <c r="P14" s="370">
        <v>0</v>
      </c>
      <c r="Q14" s="370">
        <v>9458.1501219227212</v>
      </c>
      <c r="R14" s="370">
        <v>414.80408559537443</v>
      </c>
    </row>
    <row r="15" spans="2:21">
      <c r="B15" s="417" t="s">
        <v>739</v>
      </c>
      <c r="C15" s="418" t="s">
        <v>740</v>
      </c>
      <c r="D15" s="370">
        <v>16230.709511124012</v>
      </c>
      <c r="E15" s="370">
        <v>13374.861500312658</v>
      </c>
      <c r="F15" s="370">
        <v>2855.8480108113313</v>
      </c>
      <c r="G15" s="370">
        <v>1121.0478061846663</v>
      </c>
      <c r="H15" s="370">
        <v>4.187672504</v>
      </c>
      <c r="I15" s="370">
        <v>829.7529137806664</v>
      </c>
      <c r="J15" s="370">
        <v>366.32275515874505</v>
      </c>
      <c r="K15" s="370">
        <v>262.686636884763</v>
      </c>
      <c r="L15" s="370">
        <v>103.63611827398201</v>
      </c>
      <c r="M15" s="370">
        <v>540.74682934499003</v>
      </c>
      <c r="N15" s="370">
        <v>0.27157922363696996</v>
      </c>
      <c r="O15" s="370">
        <v>424.33832840134994</v>
      </c>
      <c r="P15" s="370">
        <v>0</v>
      </c>
      <c r="Q15" s="370">
        <v>7474.7569510353906</v>
      </c>
      <c r="R15" s="370">
        <v>414.38865541537416</v>
      </c>
    </row>
    <row r="16" spans="2:21">
      <c r="B16" s="417" t="s">
        <v>741</v>
      </c>
      <c r="C16" s="99" t="s">
        <v>742</v>
      </c>
      <c r="D16" s="370">
        <v>30855.912613125762</v>
      </c>
      <c r="E16" s="370">
        <v>28141.278768466269</v>
      </c>
      <c r="F16" s="370">
        <v>2714.6338446593236</v>
      </c>
      <c r="G16" s="370">
        <v>1497.037688247334</v>
      </c>
      <c r="H16" s="370">
        <v>27.124816162000002</v>
      </c>
      <c r="I16" s="370">
        <v>947.80051724533496</v>
      </c>
      <c r="J16" s="370">
        <v>179.39370001182698</v>
      </c>
      <c r="K16" s="370">
        <v>127.658773925153</v>
      </c>
      <c r="L16" s="370">
        <v>51.734926086674008</v>
      </c>
      <c r="M16" s="370">
        <v>328.10106453142998</v>
      </c>
      <c r="N16" s="370">
        <v>2.2245524142773001</v>
      </c>
      <c r="O16" s="370">
        <v>267.15938058286702</v>
      </c>
      <c r="P16" s="370">
        <v>0</v>
      </c>
      <c r="Q16" s="370">
        <v>26478.153681147658</v>
      </c>
      <c r="R16" s="370">
        <v>1024.04075246138</v>
      </c>
    </row>
    <row r="17" spans="2:18">
      <c r="B17" s="414" t="s">
        <v>743</v>
      </c>
      <c r="C17" s="142" t="s">
        <v>744</v>
      </c>
      <c r="D17" s="255">
        <v>0</v>
      </c>
      <c r="E17" s="255">
        <v>0</v>
      </c>
      <c r="F17" s="255">
        <v>0</v>
      </c>
      <c r="G17" s="255">
        <v>0</v>
      </c>
      <c r="H17" s="255">
        <v>0</v>
      </c>
      <c r="I17" s="255">
        <v>0</v>
      </c>
      <c r="J17" s="255">
        <v>0</v>
      </c>
      <c r="K17" s="255">
        <v>0</v>
      </c>
      <c r="L17" s="255">
        <v>0</v>
      </c>
      <c r="M17" s="255">
        <v>0</v>
      </c>
      <c r="N17" s="255">
        <v>0</v>
      </c>
      <c r="O17" s="255">
        <v>0</v>
      </c>
      <c r="P17" s="255">
        <v>0</v>
      </c>
      <c r="Q17" s="255">
        <v>0</v>
      </c>
      <c r="R17" s="255">
        <v>0</v>
      </c>
    </row>
    <row r="18" spans="2:18">
      <c r="B18" s="420" t="s">
        <v>745</v>
      </c>
      <c r="C18" s="416" t="s">
        <v>730</v>
      </c>
      <c r="D18" s="370">
        <v>0</v>
      </c>
      <c r="E18" s="370">
        <v>0</v>
      </c>
      <c r="F18" s="370">
        <v>0</v>
      </c>
      <c r="G18" s="370">
        <v>0</v>
      </c>
      <c r="H18" s="370">
        <v>0</v>
      </c>
      <c r="I18" s="370">
        <v>0</v>
      </c>
      <c r="J18" s="370">
        <v>0</v>
      </c>
      <c r="K18" s="370">
        <v>0</v>
      </c>
      <c r="L18" s="370">
        <v>0</v>
      </c>
      <c r="M18" s="370">
        <v>0</v>
      </c>
      <c r="N18" s="370">
        <v>0</v>
      </c>
      <c r="O18" s="370">
        <v>0</v>
      </c>
      <c r="P18" s="370">
        <v>0</v>
      </c>
      <c r="Q18" s="370">
        <v>0</v>
      </c>
      <c r="R18" s="370">
        <v>0</v>
      </c>
    </row>
    <row r="19" spans="2:18">
      <c r="B19" s="420" t="s">
        <v>746</v>
      </c>
      <c r="C19" s="416" t="s">
        <v>732</v>
      </c>
      <c r="D19" s="370">
        <v>0</v>
      </c>
      <c r="E19" s="370">
        <v>0</v>
      </c>
      <c r="F19" s="370">
        <v>0</v>
      </c>
      <c r="G19" s="370">
        <v>0</v>
      </c>
      <c r="H19" s="370">
        <v>0</v>
      </c>
      <c r="I19" s="370">
        <v>0</v>
      </c>
      <c r="J19" s="370">
        <v>0</v>
      </c>
      <c r="K19" s="370">
        <v>0</v>
      </c>
      <c r="L19" s="370">
        <v>0</v>
      </c>
      <c r="M19" s="370">
        <v>0</v>
      </c>
      <c r="N19" s="370">
        <v>0</v>
      </c>
      <c r="O19" s="370">
        <v>0</v>
      </c>
      <c r="P19" s="370">
        <v>0</v>
      </c>
      <c r="Q19" s="370">
        <v>0</v>
      </c>
      <c r="R19" s="370">
        <v>0</v>
      </c>
    </row>
    <row r="20" spans="2:18">
      <c r="B20" s="415" t="s">
        <v>747</v>
      </c>
      <c r="C20" s="416" t="s">
        <v>734</v>
      </c>
      <c r="D20" s="370">
        <v>0</v>
      </c>
      <c r="E20" s="370">
        <v>0</v>
      </c>
      <c r="F20" s="370">
        <v>0</v>
      </c>
      <c r="G20" s="370">
        <v>0</v>
      </c>
      <c r="H20" s="370">
        <v>0</v>
      </c>
      <c r="I20" s="370">
        <v>0</v>
      </c>
      <c r="J20" s="370">
        <v>0</v>
      </c>
      <c r="K20" s="370">
        <v>0</v>
      </c>
      <c r="L20" s="370">
        <v>0</v>
      </c>
      <c r="M20" s="370">
        <v>0</v>
      </c>
      <c r="N20" s="370">
        <v>0</v>
      </c>
      <c r="O20" s="370">
        <v>0</v>
      </c>
      <c r="P20" s="370">
        <v>0</v>
      </c>
      <c r="Q20" s="370">
        <v>0</v>
      </c>
      <c r="R20" s="370">
        <v>0</v>
      </c>
    </row>
    <row r="21" spans="2:18">
      <c r="B21" s="98" t="s">
        <v>748</v>
      </c>
      <c r="C21" s="416" t="s">
        <v>736</v>
      </c>
      <c r="D21" s="370">
        <v>0</v>
      </c>
      <c r="E21" s="370">
        <v>0</v>
      </c>
      <c r="F21" s="370">
        <v>0</v>
      </c>
      <c r="G21" s="370">
        <v>0</v>
      </c>
      <c r="H21" s="370">
        <v>0</v>
      </c>
      <c r="I21" s="370">
        <v>0</v>
      </c>
      <c r="J21" s="370">
        <v>0</v>
      </c>
      <c r="K21" s="370">
        <v>0</v>
      </c>
      <c r="L21" s="370">
        <v>0</v>
      </c>
      <c r="M21" s="370">
        <v>0</v>
      </c>
      <c r="N21" s="370">
        <v>0</v>
      </c>
      <c r="O21" s="370">
        <v>0</v>
      </c>
      <c r="P21" s="370">
        <v>0</v>
      </c>
      <c r="Q21" s="370">
        <v>0</v>
      </c>
      <c r="R21" s="370">
        <v>0</v>
      </c>
    </row>
    <row r="22" spans="2:18">
      <c r="B22" s="420" t="s">
        <v>749</v>
      </c>
      <c r="C22" s="416" t="s">
        <v>738</v>
      </c>
      <c r="D22" s="370">
        <v>0</v>
      </c>
      <c r="E22" s="370">
        <v>0</v>
      </c>
      <c r="F22" s="370">
        <v>0</v>
      </c>
      <c r="G22" s="370">
        <v>0</v>
      </c>
      <c r="H22" s="370">
        <v>0</v>
      </c>
      <c r="I22" s="370">
        <v>0</v>
      </c>
      <c r="J22" s="370">
        <v>0</v>
      </c>
      <c r="K22" s="370">
        <v>0</v>
      </c>
      <c r="L22" s="370">
        <v>0</v>
      </c>
      <c r="M22" s="370">
        <v>0</v>
      </c>
      <c r="N22" s="370">
        <v>0</v>
      </c>
      <c r="O22" s="370">
        <v>0</v>
      </c>
      <c r="P22" s="370">
        <v>0</v>
      </c>
      <c r="Q22" s="370">
        <v>0</v>
      </c>
      <c r="R22" s="370">
        <v>0</v>
      </c>
    </row>
    <row r="23" spans="2:18">
      <c r="B23" s="414" t="s">
        <v>750</v>
      </c>
      <c r="C23" s="142" t="s">
        <v>520</v>
      </c>
      <c r="D23" s="255">
        <v>39639.798975650046</v>
      </c>
      <c r="E23" s="255">
        <v>37004.310675310051</v>
      </c>
      <c r="F23" s="255">
        <v>2635.4883003400023</v>
      </c>
      <c r="G23" s="255">
        <v>907.00047074999998</v>
      </c>
      <c r="H23" s="255">
        <v>6.1949790399999998</v>
      </c>
      <c r="I23" s="255">
        <v>604.81494175000012</v>
      </c>
      <c r="J23" s="255">
        <v>28.220634296173905</v>
      </c>
      <c r="K23" s="255">
        <v>20.20936471030241</v>
      </c>
      <c r="L23" s="255">
        <v>8.011269585871938</v>
      </c>
      <c r="M23" s="255">
        <v>56.304905170992413</v>
      </c>
      <c r="N23" s="255">
        <v>0.16498894443599998</v>
      </c>
      <c r="O23" s="255">
        <v>35.494987949693318</v>
      </c>
      <c r="P23" s="254">
        <v>0</v>
      </c>
      <c r="Q23" s="255">
        <v>3812.6560427373079</v>
      </c>
      <c r="R23" s="255">
        <v>41.183499032114</v>
      </c>
    </row>
    <row r="24" spans="2:18">
      <c r="B24" s="415" t="s">
        <v>751</v>
      </c>
      <c r="C24" s="99" t="s">
        <v>730</v>
      </c>
      <c r="D24" s="370">
        <v>0</v>
      </c>
      <c r="E24" s="370">
        <v>0</v>
      </c>
      <c r="F24" s="370">
        <v>0</v>
      </c>
      <c r="G24" s="370">
        <v>0</v>
      </c>
      <c r="H24" s="370">
        <v>0</v>
      </c>
      <c r="I24" s="370">
        <v>0</v>
      </c>
      <c r="J24" s="370">
        <v>0</v>
      </c>
      <c r="K24" s="370">
        <v>0</v>
      </c>
      <c r="L24" s="370">
        <v>0</v>
      </c>
      <c r="M24" s="370">
        <v>0</v>
      </c>
      <c r="N24" s="370">
        <v>0</v>
      </c>
      <c r="O24" s="370">
        <v>0</v>
      </c>
      <c r="P24" s="104"/>
      <c r="Q24" s="370">
        <v>0</v>
      </c>
      <c r="R24" s="370">
        <v>0</v>
      </c>
    </row>
    <row r="25" spans="2:18">
      <c r="B25" s="415" t="s">
        <v>752</v>
      </c>
      <c r="C25" s="416" t="s">
        <v>732</v>
      </c>
      <c r="D25" s="370">
        <v>103.66972840000001</v>
      </c>
      <c r="E25" s="370">
        <v>103.49837162</v>
      </c>
      <c r="F25" s="370">
        <v>0.17135677999999999</v>
      </c>
      <c r="G25" s="370">
        <v>0</v>
      </c>
      <c r="H25" s="370">
        <v>0</v>
      </c>
      <c r="I25" s="370">
        <v>0</v>
      </c>
      <c r="J25" s="370">
        <v>0.16457409192</v>
      </c>
      <c r="K25" s="370">
        <v>0.15634583191999998</v>
      </c>
      <c r="L25" s="370">
        <v>8.2282599999999994E-3</v>
      </c>
      <c r="M25" s="370">
        <v>0</v>
      </c>
      <c r="N25" s="370">
        <v>0</v>
      </c>
      <c r="O25" s="370">
        <v>0</v>
      </c>
      <c r="P25" s="421"/>
      <c r="Q25" s="370">
        <v>2.21996116</v>
      </c>
      <c r="R25" s="370">
        <v>0</v>
      </c>
    </row>
    <row r="26" spans="2:18">
      <c r="B26" s="415" t="s">
        <v>753</v>
      </c>
      <c r="C26" s="416" t="s">
        <v>734</v>
      </c>
      <c r="D26" s="370">
        <v>529.45887346000006</v>
      </c>
      <c r="E26" s="370">
        <v>529.45887346000006</v>
      </c>
      <c r="F26" s="370">
        <v>0</v>
      </c>
      <c r="G26" s="370">
        <v>0</v>
      </c>
      <c r="H26" s="370">
        <v>0</v>
      </c>
      <c r="I26" s="370">
        <v>0</v>
      </c>
      <c r="J26" s="370">
        <v>0.27232765982724</v>
      </c>
      <c r="K26" s="370">
        <v>0.27232765982724</v>
      </c>
      <c r="L26" s="370">
        <v>0</v>
      </c>
      <c r="M26" s="370">
        <v>0</v>
      </c>
      <c r="N26" s="370">
        <v>0</v>
      </c>
      <c r="O26" s="370">
        <v>0</v>
      </c>
      <c r="P26" s="105"/>
      <c r="Q26" s="370">
        <v>1.1552531669999999</v>
      </c>
      <c r="R26" s="370">
        <v>0</v>
      </c>
    </row>
    <row r="27" spans="2:18">
      <c r="B27" s="415" t="s">
        <v>754</v>
      </c>
      <c r="C27" s="416" t="s">
        <v>736</v>
      </c>
      <c r="D27" s="370">
        <v>2250.7602669700004</v>
      </c>
      <c r="E27" s="370">
        <v>2111.4251905800002</v>
      </c>
      <c r="F27" s="370">
        <v>139.33507639000001</v>
      </c>
      <c r="G27" s="370">
        <v>4.9448992199999999</v>
      </c>
      <c r="H27" s="370">
        <v>0</v>
      </c>
      <c r="I27" s="370">
        <v>2.7572672900000001</v>
      </c>
      <c r="J27" s="370">
        <v>0.98748483924196995</v>
      </c>
      <c r="K27" s="370">
        <v>0.54437040797676994</v>
      </c>
      <c r="L27" s="370">
        <v>0.443114431265208</v>
      </c>
      <c r="M27" s="370">
        <v>0.85418627283541992</v>
      </c>
      <c r="N27" s="370">
        <v>0</v>
      </c>
      <c r="O27" s="370">
        <v>0.64962609283542005</v>
      </c>
      <c r="P27" s="421"/>
      <c r="Q27" s="370">
        <v>111.80076453558401</v>
      </c>
      <c r="R27" s="370">
        <v>1.4735959599999999</v>
      </c>
    </row>
    <row r="28" spans="2:18">
      <c r="B28" s="415" t="s">
        <v>755</v>
      </c>
      <c r="C28" s="416" t="s">
        <v>738</v>
      </c>
      <c r="D28" s="370">
        <v>15376.89060588</v>
      </c>
      <c r="E28" s="370">
        <v>13856.41520768002</v>
      </c>
      <c r="F28" s="370">
        <v>1520.4753982000011</v>
      </c>
      <c r="G28" s="370">
        <v>616.77501448999999</v>
      </c>
      <c r="H28" s="370">
        <v>0.35007085999999998</v>
      </c>
      <c r="I28" s="370">
        <v>506.98208168000008</v>
      </c>
      <c r="J28" s="370">
        <v>13.908404279387899</v>
      </c>
      <c r="K28" s="370">
        <v>10.893436023447299</v>
      </c>
      <c r="L28" s="370">
        <v>3.0149682559406799</v>
      </c>
      <c r="M28" s="370">
        <v>35.764217101374996</v>
      </c>
      <c r="N28" s="370">
        <v>8.8729599999999992E-3</v>
      </c>
      <c r="O28" s="370">
        <v>25.760013191374998</v>
      </c>
      <c r="P28" s="421"/>
      <c r="Q28" s="370">
        <v>2439.6128545804399</v>
      </c>
      <c r="R28" s="370">
        <v>24.127274002114</v>
      </c>
    </row>
    <row r="29" spans="2:18">
      <c r="B29" s="415" t="s">
        <v>756</v>
      </c>
      <c r="C29" s="416" t="s">
        <v>742</v>
      </c>
      <c r="D29" s="370">
        <v>21379.019500940049</v>
      </c>
      <c r="E29" s="370">
        <v>20403.513031970029</v>
      </c>
      <c r="F29" s="370">
        <v>975.50646897000104</v>
      </c>
      <c r="G29" s="370">
        <v>285.28055704000002</v>
      </c>
      <c r="H29" s="370">
        <v>5.84490818</v>
      </c>
      <c r="I29" s="370">
        <v>95.075592780000008</v>
      </c>
      <c r="J29" s="370">
        <v>12.887843425796799</v>
      </c>
      <c r="K29" s="370">
        <v>8.3428847871311014</v>
      </c>
      <c r="L29" s="370">
        <v>4.5449586386660501</v>
      </c>
      <c r="M29" s="370">
        <v>19.686501796782</v>
      </c>
      <c r="N29" s="370">
        <v>0.156115984436</v>
      </c>
      <c r="O29" s="370">
        <v>9.0853486654829005</v>
      </c>
      <c r="P29" s="421"/>
      <c r="Q29" s="370">
        <v>1257.8672092942841</v>
      </c>
      <c r="R29" s="370">
        <v>15.582629069999999</v>
      </c>
    </row>
    <row r="30" spans="2:18">
      <c r="B30" s="414" t="s">
        <v>757</v>
      </c>
      <c r="C30" s="142" t="s">
        <v>267</v>
      </c>
      <c r="D30" s="255">
        <v>105121.70739522848</v>
      </c>
      <c r="E30" s="255">
        <v>96649.031725236986</v>
      </c>
      <c r="F30" s="255">
        <v>8472.6756699913258</v>
      </c>
      <c r="G30" s="255">
        <v>3630.7260242600005</v>
      </c>
      <c r="H30" s="255">
        <v>37.535899116000003</v>
      </c>
      <c r="I30" s="255">
        <v>2455.832187674001</v>
      </c>
      <c r="J30" s="255">
        <v>639.06710824641652</v>
      </c>
      <c r="K30" s="255">
        <v>461.74168217379304</v>
      </c>
      <c r="L30" s="255">
        <v>177.32542607261894</v>
      </c>
      <c r="M30" s="255">
        <v>980.18338397753132</v>
      </c>
      <c r="N30" s="255">
        <v>2.6666998423502699</v>
      </c>
      <c r="O30" s="255">
        <v>771.04051951402926</v>
      </c>
      <c r="P30" s="254">
        <v>0</v>
      </c>
      <c r="Q30" s="255">
        <v>40446.412997519365</v>
      </c>
      <c r="R30" s="255">
        <v>1519.6814046183279</v>
      </c>
    </row>
  </sheetData>
  <mergeCells count="14">
    <mergeCell ref="B2:K2"/>
    <mergeCell ref="B5:C7"/>
    <mergeCell ref="D5:I5"/>
    <mergeCell ref="J5:O5"/>
    <mergeCell ref="P5:P7"/>
    <mergeCell ref="B3:K3"/>
    <mergeCell ref="B4:K4"/>
    <mergeCell ref="Q5:R5"/>
    <mergeCell ref="D6:F6"/>
    <mergeCell ref="G6:I6"/>
    <mergeCell ref="J6:L6"/>
    <mergeCell ref="M6:O6"/>
    <mergeCell ref="Q6:Q7"/>
    <mergeCell ref="R6:R7"/>
  </mergeCells>
  <conditionalFormatting sqref="P23">
    <cfRule type="cellIs" dxfId="4" priority="2" stopIfTrue="1" operator="lessThan">
      <formula>0</formula>
    </cfRule>
  </conditionalFormatting>
  <conditionalFormatting sqref="P30">
    <cfRule type="cellIs" dxfId="3" priority="1" stopIfTrue="1" operator="lessThan">
      <formula>0</formula>
    </cfRule>
  </conditionalFormatting>
  <hyperlinks>
    <hyperlink ref="U2" location="'Index '!A1" display="Return to index" xr:uid="{710810E0-A919-4C86-9C10-C5FCB16C813D}"/>
  </hyperlinks>
  <pageMargins left="0.7" right="0.7" top="0.75" bottom="0.75" header="0.3" footer="0.3"/>
  <pageSetup paperSize="9" scale="39" fitToHeight="0" orientation="landscape" r:id="rId1"/>
  <ignoredErrors>
    <ignoredError sqref="B8:B3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codeName="Ark26">
    <pageSetUpPr fitToPage="1"/>
  </sheetPr>
  <dimension ref="B2:N34"/>
  <sheetViews>
    <sheetView zoomScale="90" zoomScaleNormal="90" workbookViewId="0">
      <selection activeCell="E17" sqref="E17"/>
    </sheetView>
  </sheetViews>
  <sheetFormatPr defaultColWidth="8.5703125" defaultRowHeight="15"/>
  <cols>
    <col min="1" max="1" width="6.28515625" style="21" customWidth="1"/>
    <col min="2" max="2" width="11.28515625" style="21" customWidth="1"/>
    <col min="3" max="3" width="25.5703125" style="21" customWidth="1"/>
    <col min="4" max="4" width="17.42578125" style="21" customWidth="1"/>
    <col min="5" max="5" width="16.5703125" style="21" customWidth="1"/>
    <col min="6" max="6" width="21.5703125" style="21" customWidth="1"/>
    <col min="7" max="7" width="17.42578125" style="21" customWidth="1"/>
    <col min="8" max="8" width="21.5703125" style="21" customWidth="1"/>
    <col min="9" max="9" width="14.5703125" style="21" customWidth="1"/>
    <col min="10" max="11" width="10.7109375" style="21" customWidth="1"/>
    <col min="12" max="12" width="15.7109375" style="21" customWidth="1"/>
    <col min="13" max="16384" width="8.5703125" style="21"/>
  </cols>
  <sheetData>
    <row r="2" spans="2:14" ht="21">
      <c r="B2" s="85" t="s">
        <v>758</v>
      </c>
      <c r="L2" s="201" t="s">
        <v>152</v>
      </c>
      <c r="N2" s="186"/>
    </row>
    <row r="3" spans="2:14" ht="21">
      <c r="B3" s="85"/>
    </row>
    <row r="4" spans="2:14">
      <c r="B4" s="79"/>
    </row>
    <row r="5" spans="2:14">
      <c r="B5" s="736" t="s">
        <v>269</v>
      </c>
      <c r="C5" s="737"/>
      <c r="D5" s="740" t="s">
        <v>759</v>
      </c>
      <c r="E5" s="740"/>
      <c r="F5" s="740"/>
      <c r="G5" s="740"/>
      <c r="H5" s="740"/>
      <c r="I5" s="740"/>
    </row>
    <row r="6" spans="2:14">
      <c r="B6" s="738"/>
      <c r="C6" s="739"/>
      <c r="D6" s="504" t="s">
        <v>760</v>
      </c>
      <c r="E6" s="504" t="s">
        <v>761</v>
      </c>
      <c r="F6" s="504" t="s">
        <v>762</v>
      </c>
      <c r="G6" s="504" t="s">
        <v>763</v>
      </c>
      <c r="H6" s="504" t="s">
        <v>764</v>
      </c>
      <c r="I6" s="504" t="s">
        <v>267</v>
      </c>
    </row>
    <row r="7" spans="2:14">
      <c r="B7" s="500">
        <v>1</v>
      </c>
      <c r="C7" s="503" t="s">
        <v>728</v>
      </c>
      <c r="D7" s="370">
        <v>9190.328653991186</v>
      </c>
      <c r="E7" s="370">
        <v>10179.667315603667</v>
      </c>
      <c r="F7" s="370">
        <v>13847.503701115134</v>
      </c>
      <c r="G7" s="370">
        <v>21122.169746230018</v>
      </c>
      <c r="H7" s="370">
        <v>0</v>
      </c>
      <c r="I7" s="370">
        <v>54339.66941694</v>
      </c>
    </row>
    <row r="8" spans="2:14">
      <c r="B8" s="500">
        <v>2</v>
      </c>
      <c r="C8" s="503" t="s">
        <v>765</v>
      </c>
      <c r="D8" s="370">
        <v>0</v>
      </c>
      <c r="E8" s="370">
        <v>0</v>
      </c>
      <c r="F8" s="370">
        <v>0</v>
      </c>
      <c r="G8" s="370">
        <v>0</v>
      </c>
      <c r="H8" s="370">
        <v>0</v>
      </c>
      <c r="I8" s="370">
        <v>0</v>
      </c>
    </row>
    <row r="9" spans="2:14">
      <c r="B9" s="422">
        <v>3</v>
      </c>
      <c r="C9" s="423" t="s">
        <v>267</v>
      </c>
      <c r="D9" s="255">
        <f>D7+D8</f>
        <v>9190.328653991186</v>
      </c>
      <c r="E9" s="255">
        <f t="shared" ref="E9:H9" si="0">E7+E8</f>
        <v>10179.667315603667</v>
      </c>
      <c r="F9" s="255">
        <f t="shared" si="0"/>
        <v>13847.503701115134</v>
      </c>
      <c r="G9" s="255">
        <f t="shared" si="0"/>
        <v>21122.169746230018</v>
      </c>
      <c r="H9" s="505">
        <f t="shared" si="0"/>
        <v>0</v>
      </c>
      <c r="I9" s="255">
        <f>I7+I8</f>
        <v>54339.66941694</v>
      </c>
    </row>
    <row r="34" spans="6:6">
      <c r="F34" s="179"/>
    </row>
  </sheetData>
  <mergeCells count="2">
    <mergeCell ref="B5:C6"/>
    <mergeCell ref="D5:I5"/>
  </mergeCells>
  <hyperlinks>
    <hyperlink ref="L2" location="'Index '!A1" display="Return to index" xr:uid="{85777CF7-9EAF-41A9-ACC8-07EB015CE037}"/>
  </hyperlinks>
  <pageMargins left="0.7" right="0.7" top="0.75" bottom="0.75" header="0.3" footer="0.3"/>
  <pageSetup paperSize="9" scale="6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codeName="Ark27">
    <pageSetUpPr fitToPage="1"/>
  </sheetPr>
  <dimension ref="B2:H32"/>
  <sheetViews>
    <sheetView showGridLines="0" zoomScale="90" zoomScaleNormal="90" workbookViewId="0"/>
  </sheetViews>
  <sheetFormatPr defaultColWidth="9.28515625" defaultRowHeight="15"/>
  <cols>
    <col min="1" max="1" width="7" style="34" customWidth="1"/>
    <col min="2" max="2" width="4.5703125" style="34" customWidth="1"/>
    <col min="3" max="3" width="47.28515625" style="34" customWidth="1"/>
    <col min="4" max="4" width="25.5703125" style="34" customWidth="1"/>
    <col min="5" max="5" width="13.28515625" style="34" customWidth="1"/>
    <col min="6" max="7" width="10.7109375" style="34" customWidth="1"/>
    <col min="8" max="8" width="15.7109375" style="34" customWidth="1"/>
    <col min="9" max="16384" width="9.28515625" style="34"/>
  </cols>
  <sheetData>
    <row r="2" spans="2:8" ht="21">
      <c r="B2" s="85" t="s">
        <v>766</v>
      </c>
      <c r="H2" s="201" t="s">
        <v>152</v>
      </c>
    </row>
    <row r="3" spans="2:8" ht="21">
      <c r="B3" s="85"/>
    </row>
    <row r="4" spans="2:8" ht="15.75">
      <c r="B4" s="35"/>
      <c r="C4" s="36"/>
      <c r="D4" s="36"/>
    </row>
    <row r="5" spans="2:8">
      <c r="B5" s="662" t="s">
        <v>269</v>
      </c>
      <c r="C5" s="663"/>
      <c r="D5" s="524" t="s">
        <v>767</v>
      </c>
    </row>
    <row r="6" spans="2:8">
      <c r="B6" s="424" t="s">
        <v>727</v>
      </c>
      <c r="C6" s="425" t="s">
        <v>768</v>
      </c>
      <c r="D6" s="426">
        <v>2817.0806770850054</v>
      </c>
    </row>
    <row r="7" spans="2:8">
      <c r="B7" s="427" t="s">
        <v>729</v>
      </c>
      <c r="C7" s="262" t="s">
        <v>769</v>
      </c>
      <c r="D7" s="428">
        <v>537.07330867333428</v>
      </c>
    </row>
    <row r="8" spans="2:8">
      <c r="B8" s="427" t="s">
        <v>731</v>
      </c>
      <c r="C8" s="262" t="s">
        <v>770</v>
      </c>
      <c r="D8" s="428">
        <v>-630.42843224833393</v>
      </c>
    </row>
    <row r="9" spans="2:8">
      <c r="B9" s="427" t="s">
        <v>733</v>
      </c>
      <c r="C9" s="429" t="s">
        <v>771</v>
      </c>
      <c r="D9" s="428">
        <v>-45.199271079999995</v>
      </c>
    </row>
    <row r="10" spans="2:8">
      <c r="B10" s="427" t="s">
        <v>735</v>
      </c>
      <c r="C10" s="100" t="s">
        <v>772</v>
      </c>
      <c r="D10" s="428">
        <v>-585.22916116833312</v>
      </c>
    </row>
    <row r="11" spans="2:8">
      <c r="B11" s="430" t="s">
        <v>737</v>
      </c>
      <c r="C11" s="425" t="s">
        <v>773</v>
      </c>
      <c r="D11" s="426">
        <f>SUM(D6:D8)</f>
        <v>2723.7255535100057</v>
      </c>
    </row>
    <row r="32" spans="6:6">
      <c r="F32" s="181"/>
    </row>
  </sheetData>
  <mergeCells count="1">
    <mergeCell ref="B5:C5"/>
  </mergeCells>
  <hyperlinks>
    <hyperlink ref="H2" location="'Index '!A1" display="Return to index" xr:uid="{8E3BDC3E-C4D8-4FDB-817E-5663DFD2EFD6}"/>
  </hyperlinks>
  <pageMargins left="0.70866141732283472" right="0.70866141732283472" top="0.74803149606299213" bottom="0.74803149606299213" header="0.31496062992125984" footer="0.31496062992125984"/>
  <pageSetup paperSize="9" scale="97" fitToHeight="0" orientation="landscape" r:id="rId1"/>
  <ignoredErrors>
    <ignoredError sqref="B6:B11" numberStoredAsText="1"/>
    <ignoredError sqref="D1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codeName="Ark29">
    <pageSetUpPr fitToPage="1"/>
  </sheetPr>
  <dimension ref="B2:N65"/>
  <sheetViews>
    <sheetView showGridLines="0" zoomScale="90" zoomScaleNormal="90" workbookViewId="0">
      <selection activeCell="R16" sqref="R16"/>
    </sheetView>
  </sheetViews>
  <sheetFormatPr defaultColWidth="9.28515625" defaultRowHeight="15"/>
  <cols>
    <col min="3" max="3" width="31.5703125" customWidth="1"/>
    <col min="4" max="4" width="21.42578125" customWidth="1"/>
    <col min="5" max="5" width="14.42578125" customWidth="1"/>
    <col min="6" max="6" width="15" customWidth="1"/>
    <col min="7" max="7" width="19" customWidth="1"/>
    <col min="8" max="8" width="19.5703125" customWidth="1"/>
    <col min="9" max="9" width="20.42578125" customWidth="1"/>
    <col min="10" max="10" width="15" customWidth="1"/>
    <col min="11" max="11" width="34.7109375" customWidth="1"/>
    <col min="12" max="13" width="10.7109375" customWidth="1"/>
    <col min="14" max="14" width="15.7109375" customWidth="1"/>
  </cols>
  <sheetData>
    <row r="2" spans="2:14" ht="21">
      <c r="B2" s="85" t="s">
        <v>790</v>
      </c>
      <c r="C2" s="85"/>
      <c r="D2" s="85"/>
      <c r="F2" s="85"/>
      <c r="H2" s="33"/>
      <c r="I2" s="33"/>
      <c r="J2" s="33"/>
      <c r="K2" s="33"/>
      <c r="N2" s="201" t="s">
        <v>152</v>
      </c>
    </row>
    <row r="3" spans="2:14" ht="15.75">
      <c r="B3" s="33"/>
      <c r="C3" s="33"/>
      <c r="D3" s="33"/>
      <c r="E3" s="33"/>
      <c r="F3" s="33"/>
      <c r="G3" s="33"/>
      <c r="H3" s="33"/>
      <c r="I3" s="33"/>
      <c r="J3" s="33"/>
      <c r="K3" s="33"/>
    </row>
    <row r="4" spans="2:14" ht="15.75">
      <c r="B4" s="33"/>
      <c r="C4" s="33"/>
      <c r="D4" s="33"/>
      <c r="E4" s="33"/>
      <c r="F4" s="33"/>
      <c r="G4" s="33"/>
      <c r="H4" s="33"/>
      <c r="I4" s="33"/>
      <c r="J4" s="33"/>
      <c r="K4" s="33"/>
    </row>
    <row r="5" spans="2:14" ht="72" customHeight="1">
      <c r="B5" s="691" t="s">
        <v>269</v>
      </c>
      <c r="C5" s="692"/>
      <c r="D5" s="650" t="s">
        <v>791</v>
      </c>
      <c r="E5" s="650"/>
      <c r="F5" s="650"/>
      <c r="G5" s="650"/>
      <c r="H5" s="650" t="s">
        <v>713</v>
      </c>
      <c r="I5" s="650"/>
      <c r="J5" s="667" t="s">
        <v>792</v>
      </c>
      <c r="K5" s="650"/>
    </row>
    <row r="6" spans="2:14" ht="23.25" customHeight="1">
      <c r="B6" s="747"/>
      <c r="C6" s="748"/>
      <c r="D6" s="650" t="s">
        <v>793</v>
      </c>
      <c r="E6" s="751" t="s">
        <v>794</v>
      </c>
      <c r="F6" s="751"/>
      <c r="G6" s="751"/>
      <c r="H6" s="650" t="s">
        <v>795</v>
      </c>
      <c r="I6" s="650" t="s">
        <v>796</v>
      </c>
      <c r="J6" s="143"/>
      <c r="K6" s="650" t="s">
        <v>797</v>
      </c>
    </row>
    <row r="7" spans="2:14" ht="44.25" customHeight="1">
      <c r="B7" s="749"/>
      <c r="C7" s="750"/>
      <c r="D7" s="650"/>
      <c r="E7" s="144"/>
      <c r="F7" s="250" t="s">
        <v>798</v>
      </c>
      <c r="G7" s="431" t="s">
        <v>799</v>
      </c>
      <c r="H7" s="650"/>
      <c r="I7" s="650"/>
      <c r="J7" s="145"/>
      <c r="K7" s="650"/>
    </row>
    <row r="8" spans="2:14" ht="30">
      <c r="B8" s="414" t="s">
        <v>725</v>
      </c>
      <c r="C8" s="253" t="s">
        <v>726</v>
      </c>
      <c r="D8" s="432">
        <v>0</v>
      </c>
      <c r="E8" s="432">
        <v>0</v>
      </c>
      <c r="F8" s="432">
        <v>0</v>
      </c>
      <c r="G8" s="432">
        <v>0</v>
      </c>
      <c r="H8" s="432">
        <v>0</v>
      </c>
      <c r="I8" s="432">
        <v>0</v>
      </c>
      <c r="J8" s="146">
        <v>0</v>
      </c>
      <c r="K8" s="432">
        <v>0</v>
      </c>
    </row>
    <row r="9" spans="2:14">
      <c r="B9" s="414" t="s">
        <v>727</v>
      </c>
      <c r="C9" s="253" t="s">
        <v>728</v>
      </c>
      <c r="D9" s="255">
        <f t="shared" ref="D9:K9" si="0">SUM(D10:D15)</f>
        <v>3.2783918260000005</v>
      </c>
      <c r="E9" s="255">
        <f t="shared" si="0"/>
        <v>443.65205096333295</v>
      </c>
      <c r="F9" s="255">
        <f t="shared" si="0"/>
        <v>443.02139905333297</v>
      </c>
      <c r="G9" s="255">
        <f t="shared" si="0"/>
        <v>409.449176329333</v>
      </c>
      <c r="H9" s="255">
        <f t="shared" si="0"/>
        <v>8.7098408704383998E-2</v>
      </c>
      <c r="I9" s="255">
        <f t="shared" si="0"/>
        <v>254.4931894060152</v>
      </c>
      <c r="J9" s="255">
        <f t="shared" si="0"/>
        <v>142.7220245625924</v>
      </c>
      <c r="K9" s="255">
        <f t="shared" si="0"/>
        <v>141.98644208259239</v>
      </c>
    </row>
    <row r="10" spans="2:14">
      <c r="B10" s="417" t="s">
        <v>729</v>
      </c>
      <c r="C10" s="268" t="s">
        <v>800</v>
      </c>
      <c r="D10" s="386">
        <v>0</v>
      </c>
      <c r="E10" s="386">
        <v>0</v>
      </c>
      <c r="F10" s="386">
        <v>0</v>
      </c>
      <c r="G10" s="386">
        <v>0</v>
      </c>
      <c r="H10" s="386">
        <v>0</v>
      </c>
      <c r="I10" s="386">
        <v>0</v>
      </c>
      <c r="J10" s="386">
        <v>0</v>
      </c>
      <c r="K10" s="386">
        <v>0</v>
      </c>
      <c r="N10" s="187"/>
    </row>
    <row r="11" spans="2:14">
      <c r="B11" s="417" t="s">
        <v>731</v>
      </c>
      <c r="C11" s="268" t="s">
        <v>801</v>
      </c>
      <c r="D11" s="386">
        <v>0</v>
      </c>
      <c r="E11" s="386">
        <v>0</v>
      </c>
      <c r="F11" s="386">
        <v>0</v>
      </c>
      <c r="G11" s="386">
        <v>0</v>
      </c>
      <c r="H11" s="386">
        <v>0</v>
      </c>
      <c r="I11" s="386">
        <v>0</v>
      </c>
      <c r="J11" s="386">
        <v>0</v>
      </c>
      <c r="K11" s="386">
        <v>0</v>
      </c>
    </row>
    <row r="12" spans="2:14">
      <c r="B12" s="417" t="s">
        <v>733</v>
      </c>
      <c r="C12" s="268" t="s">
        <v>802</v>
      </c>
      <c r="D12" s="386">
        <v>0</v>
      </c>
      <c r="E12" s="386">
        <v>0</v>
      </c>
      <c r="F12" s="386">
        <v>0</v>
      </c>
      <c r="G12" s="386">
        <v>0</v>
      </c>
      <c r="H12" s="386">
        <v>0</v>
      </c>
      <c r="I12" s="386">
        <v>0</v>
      </c>
      <c r="J12" s="386">
        <v>0</v>
      </c>
      <c r="K12" s="386">
        <v>0</v>
      </c>
    </row>
    <row r="13" spans="2:14">
      <c r="B13" s="417" t="s">
        <v>735</v>
      </c>
      <c r="C13" s="268" t="s">
        <v>803</v>
      </c>
      <c r="D13" s="386">
        <v>0</v>
      </c>
      <c r="E13" s="419">
        <v>25.292055701999999</v>
      </c>
      <c r="F13" s="419">
        <v>25.292055701999999</v>
      </c>
      <c r="G13" s="419">
        <v>24.604199921999999</v>
      </c>
      <c r="H13" s="386">
        <v>0</v>
      </c>
      <c r="I13" s="419">
        <v>20.088871207144201</v>
      </c>
      <c r="J13" s="419">
        <v>2.0403889899999998</v>
      </c>
      <c r="K13" s="419">
        <v>2.0403889899999998</v>
      </c>
    </row>
    <row r="14" spans="2:14">
      <c r="B14" s="417" t="s">
        <v>737</v>
      </c>
      <c r="C14" s="268" t="s">
        <v>804</v>
      </c>
      <c r="D14" s="386">
        <v>0</v>
      </c>
      <c r="E14" s="419">
        <v>237.16452005799999</v>
      </c>
      <c r="F14" s="419">
        <v>237.16452005799999</v>
      </c>
      <c r="G14" s="419">
        <v>219.796395488</v>
      </c>
      <c r="H14" s="386">
        <v>0</v>
      </c>
      <c r="I14" s="419">
        <v>158.37723370954001</v>
      </c>
      <c r="J14" s="419">
        <v>41.721864047387903</v>
      </c>
      <c r="K14" s="419">
        <v>41.721864047387903</v>
      </c>
    </row>
    <row r="15" spans="2:14">
      <c r="B15" s="417" t="s">
        <v>739</v>
      </c>
      <c r="C15" s="268" t="s">
        <v>805</v>
      </c>
      <c r="D15" s="419">
        <v>3.2783918260000005</v>
      </c>
      <c r="E15" s="419">
        <v>181.19547520333302</v>
      </c>
      <c r="F15" s="419">
        <v>180.56482329333301</v>
      </c>
      <c r="G15" s="419">
        <v>165.04858091933298</v>
      </c>
      <c r="H15" s="108">
        <v>8.7098408704383998E-2</v>
      </c>
      <c r="I15" s="419">
        <v>76.027084489331003</v>
      </c>
      <c r="J15" s="419">
        <v>98.959771525204488</v>
      </c>
      <c r="K15" s="419">
        <v>98.224189045204497</v>
      </c>
    </row>
    <row r="16" spans="2:14">
      <c r="B16" s="414" t="s">
        <v>741</v>
      </c>
      <c r="C16" s="253" t="s">
        <v>744</v>
      </c>
      <c r="D16" s="432">
        <v>0</v>
      </c>
      <c r="E16" s="432">
        <v>0</v>
      </c>
      <c r="F16" s="432">
        <v>0</v>
      </c>
      <c r="G16" s="432">
        <v>0</v>
      </c>
      <c r="H16" s="432">
        <v>0</v>
      </c>
      <c r="I16" s="432">
        <v>0</v>
      </c>
      <c r="J16" s="146">
        <v>0</v>
      </c>
      <c r="K16" s="432">
        <v>0</v>
      </c>
    </row>
    <row r="17" spans="2:11">
      <c r="B17" s="414" t="s">
        <v>743</v>
      </c>
      <c r="C17" s="253" t="s">
        <v>806</v>
      </c>
      <c r="D17" s="255">
        <v>8.1751229999999994E-2</v>
      </c>
      <c r="E17" s="255">
        <v>17.496568839999998</v>
      </c>
      <c r="F17" s="255">
        <v>17.48686721</v>
      </c>
      <c r="G17" s="255">
        <v>6.0011059500000012</v>
      </c>
      <c r="H17" s="255">
        <v>0</v>
      </c>
      <c r="I17" s="255">
        <v>5.8795202600000014</v>
      </c>
      <c r="J17" s="147">
        <v>1.8145783</v>
      </c>
      <c r="K17" s="255">
        <v>1.8145783</v>
      </c>
    </row>
    <row r="18" spans="2:11">
      <c r="B18" s="433">
        <v>100</v>
      </c>
      <c r="C18" s="425" t="s">
        <v>267</v>
      </c>
      <c r="D18" s="434">
        <v>3.3601430560000005</v>
      </c>
      <c r="E18" s="434">
        <v>461.14861980333296</v>
      </c>
      <c r="F18" s="434">
        <v>460.50826626333298</v>
      </c>
      <c r="G18" s="434">
        <v>415.45028227933301</v>
      </c>
      <c r="H18" s="434">
        <v>8.7098408704383998E-2</v>
      </c>
      <c r="I18" s="434">
        <v>260.37270966601523</v>
      </c>
      <c r="J18" s="434">
        <v>144.53660286259239</v>
      </c>
      <c r="K18" s="434">
        <v>143.80102038259238</v>
      </c>
    </row>
    <row r="19" spans="2:11" ht="15.75">
      <c r="B19" s="33"/>
      <c r="C19" s="33"/>
      <c r="D19" s="33"/>
      <c r="E19" s="33"/>
      <c r="F19" s="33"/>
      <c r="G19" s="33"/>
      <c r="H19" s="33"/>
      <c r="I19" s="33"/>
      <c r="J19" s="33"/>
      <c r="K19" s="33"/>
    </row>
    <row r="20" spans="2:11" ht="15.75">
      <c r="B20" s="741"/>
      <c r="C20" s="741"/>
      <c r="D20" s="33"/>
      <c r="E20" s="33"/>
      <c r="F20" s="33"/>
      <c r="G20" s="33"/>
      <c r="H20" s="33"/>
      <c r="I20" s="33"/>
      <c r="J20" s="33"/>
      <c r="K20" s="33"/>
    </row>
    <row r="21" spans="2:11" ht="15.75">
      <c r="B21" s="33"/>
      <c r="C21" s="33"/>
      <c r="D21" s="33"/>
      <c r="E21" s="33"/>
      <c r="F21" s="33"/>
      <c r="G21" s="33"/>
      <c r="H21" s="33"/>
      <c r="I21" s="33"/>
      <c r="J21" s="33"/>
      <c r="K21" s="33"/>
    </row>
    <row r="22" spans="2:11" ht="15.75">
      <c r="B22" s="741"/>
      <c r="C22" s="741"/>
      <c r="D22" s="33"/>
      <c r="E22" s="33"/>
      <c r="F22" s="33"/>
      <c r="G22" s="33"/>
      <c r="H22" s="33"/>
      <c r="I22" s="33"/>
      <c r="J22" s="33"/>
      <c r="K22" s="33"/>
    </row>
    <row r="23" spans="2:11" ht="36" customHeight="1">
      <c r="B23" s="742"/>
      <c r="C23" s="742"/>
      <c r="D23" s="742"/>
      <c r="E23" s="742"/>
      <c r="F23" s="742"/>
      <c r="G23" s="742"/>
      <c r="H23" s="742"/>
      <c r="I23" s="742"/>
      <c r="J23" s="742"/>
      <c r="K23" s="742"/>
    </row>
    <row r="24" spans="2:11">
      <c r="B24" s="744"/>
      <c r="C24" s="744"/>
      <c r="D24" s="744"/>
      <c r="E24" s="744"/>
      <c r="F24" s="744"/>
      <c r="G24" s="744"/>
      <c r="H24" s="744"/>
      <c r="I24" s="744"/>
      <c r="J24" s="744"/>
      <c r="K24" s="744"/>
    </row>
    <row r="25" spans="2:11" ht="36" customHeight="1">
      <c r="B25" s="742"/>
      <c r="C25" s="742"/>
      <c r="D25" s="742"/>
      <c r="E25" s="742"/>
      <c r="F25" s="742"/>
      <c r="G25" s="742"/>
      <c r="H25" s="742"/>
      <c r="I25" s="742"/>
      <c r="J25" s="742"/>
      <c r="K25" s="742"/>
    </row>
    <row r="26" spans="2:11" ht="24" customHeight="1">
      <c r="B26" s="742"/>
      <c r="C26" s="742"/>
      <c r="D26" s="742"/>
      <c r="E26" s="742"/>
      <c r="F26" s="742"/>
      <c r="G26" s="742"/>
      <c r="H26" s="742"/>
      <c r="I26" s="742"/>
      <c r="J26" s="742"/>
      <c r="K26" s="742"/>
    </row>
    <row r="27" spans="2:11">
      <c r="B27" s="742"/>
      <c r="C27" s="742"/>
      <c r="D27" s="742"/>
      <c r="E27" s="742"/>
      <c r="F27" s="742"/>
      <c r="G27" s="742"/>
      <c r="H27" s="742"/>
      <c r="I27" s="742"/>
      <c r="J27" s="742"/>
      <c r="K27" s="742"/>
    </row>
    <row r="28" spans="2:11" ht="24" customHeight="1">
      <c r="B28" s="742"/>
      <c r="C28" s="742"/>
      <c r="D28" s="742"/>
      <c r="E28" s="742"/>
      <c r="F28" s="742"/>
      <c r="G28" s="742"/>
      <c r="H28" s="742"/>
      <c r="I28" s="742"/>
      <c r="J28" s="742"/>
      <c r="K28" s="742"/>
    </row>
    <row r="29" spans="2:11" ht="48" customHeight="1">
      <c r="B29" s="742"/>
      <c r="C29" s="742"/>
      <c r="D29" s="742"/>
      <c r="E29" s="742"/>
      <c r="F29" s="742"/>
      <c r="G29" s="742"/>
      <c r="H29" s="742"/>
      <c r="I29" s="742"/>
      <c r="J29" s="742"/>
      <c r="K29" s="742"/>
    </row>
    <row r="30" spans="2:11" ht="60" customHeight="1">
      <c r="B30" s="742"/>
      <c r="C30" s="742"/>
      <c r="D30" s="742"/>
      <c r="E30" s="742"/>
      <c r="F30" s="742"/>
      <c r="G30" s="742"/>
      <c r="H30" s="742"/>
      <c r="I30" s="742"/>
      <c r="J30" s="742"/>
      <c r="K30" s="742"/>
    </row>
    <row r="31" spans="2:11" ht="15.75">
      <c r="B31" s="33"/>
      <c r="C31" s="33"/>
      <c r="D31" s="33"/>
      <c r="E31" s="33"/>
      <c r="F31" s="33"/>
      <c r="G31" s="33"/>
      <c r="H31" s="33"/>
      <c r="I31" s="33"/>
      <c r="J31" s="33"/>
      <c r="K31" s="33"/>
    </row>
    <row r="32" spans="2:11" ht="15.75">
      <c r="B32" s="743"/>
      <c r="C32" s="743"/>
      <c r="D32" s="33"/>
      <c r="E32" s="33"/>
      <c r="F32" s="33"/>
      <c r="G32" s="33"/>
      <c r="H32" s="33"/>
      <c r="I32" s="33"/>
      <c r="J32" s="33"/>
      <c r="K32" s="33"/>
    </row>
    <row r="33" spans="2:11" ht="39.75" customHeight="1">
      <c r="B33" s="742"/>
      <c r="C33" s="742"/>
      <c r="D33" s="742"/>
      <c r="E33" s="742"/>
      <c r="F33" s="742"/>
      <c r="G33" s="742"/>
      <c r="H33" s="742"/>
      <c r="I33" s="742"/>
      <c r="J33" s="742"/>
      <c r="K33" s="742"/>
    </row>
    <row r="34" spans="2:11">
      <c r="B34" s="745"/>
      <c r="C34" s="745"/>
      <c r="D34" s="745"/>
      <c r="E34" s="745"/>
      <c r="F34" s="745"/>
      <c r="G34" s="745"/>
      <c r="H34" s="745"/>
      <c r="I34" s="745"/>
      <c r="J34" s="745"/>
      <c r="K34" s="745"/>
    </row>
    <row r="35" spans="2:11">
      <c r="B35" s="745"/>
      <c r="C35" s="745"/>
      <c r="D35" s="745"/>
      <c r="E35" s="745"/>
      <c r="F35" s="745"/>
      <c r="G35" s="745"/>
      <c r="H35" s="745"/>
      <c r="I35" s="745"/>
      <c r="J35" s="745"/>
      <c r="K35" s="745"/>
    </row>
    <row r="36" spans="2:11">
      <c r="B36" s="745"/>
      <c r="C36" s="745"/>
      <c r="D36" s="745"/>
      <c r="E36" s="745"/>
      <c r="F36" s="745"/>
      <c r="G36" s="745"/>
      <c r="H36" s="745"/>
      <c r="I36" s="745"/>
      <c r="J36" s="745"/>
      <c r="K36" s="745"/>
    </row>
    <row r="37" spans="2:11">
      <c r="B37" s="745"/>
      <c r="C37" s="745"/>
      <c r="D37" s="745"/>
      <c r="E37" s="745"/>
      <c r="F37" s="745"/>
      <c r="G37" s="745"/>
      <c r="H37" s="745"/>
      <c r="I37" s="745"/>
      <c r="J37" s="745"/>
      <c r="K37" s="745"/>
    </row>
    <row r="38" spans="2:11">
      <c r="B38" s="745"/>
      <c r="C38" s="745"/>
      <c r="D38" s="745"/>
      <c r="E38" s="745"/>
      <c r="F38" s="745"/>
      <c r="G38" s="745"/>
      <c r="H38" s="745"/>
      <c r="I38" s="745"/>
      <c r="J38" s="745"/>
      <c r="K38" s="745"/>
    </row>
    <row r="39" spans="2:11">
      <c r="B39" s="745"/>
      <c r="C39" s="745"/>
      <c r="D39" s="745"/>
      <c r="E39" s="745"/>
      <c r="F39" s="745"/>
      <c r="G39" s="745"/>
      <c r="H39" s="745"/>
      <c r="I39" s="745"/>
      <c r="J39" s="745"/>
      <c r="K39" s="745"/>
    </row>
    <row r="42" spans="2:11">
      <c r="F42" s="4"/>
    </row>
    <row r="43" spans="2:11" ht="24" customHeight="1"/>
    <row r="44" spans="2:11" ht="24" customHeight="1"/>
    <row r="53" ht="36" customHeight="1"/>
    <row r="63" ht="36" customHeight="1"/>
    <row r="64" ht="48" customHeight="1"/>
    <row r="65" spans="2:11" ht="15.75">
      <c r="B65" s="746"/>
      <c r="C65" s="746"/>
      <c r="D65" s="746"/>
      <c r="E65" s="746"/>
      <c r="F65" s="746"/>
      <c r="G65" s="746"/>
      <c r="H65" s="746"/>
      <c r="I65" s="746"/>
      <c r="J65" s="746"/>
      <c r="K65" s="33"/>
    </row>
  </sheetData>
  <mergeCells count="25">
    <mergeCell ref="B5:C7"/>
    <mergeCell ref="D5:G5"/>
    <mergeCell ref="H5:I5"/>
    <mergeCell ref="J5:K5"/>
    <mergeCell ref="D6:D7"/>
    <mergeCell ref="E6:G6"/>
    <mergeCell ref="H6:H7"/>
    <mergeCell ref="I6:I7"/>
    <mergeCell ref="K6:K7"/>
    <mergeCell ref="B33:K33"/>
    <mergeCell ref="B34:K39"/>
    <mergeCell ref="B65:C65"/>
    <mergeCell ref="D65:F65"/>
    <mergeCell ref="G65:J65"/>
    <mergeCell ref="B32:C32"/>
    <mergeCell ref="B22:C22"/>
    <mergeCell ref="B23:K23"/>
    <mergeCell ref="B24:K24"/>
    <mergeCell ref="B25:K25"/>
    <mergeCell ref="B26:K26"/>
    <mergeCell ref="B20:C20"/>
    <mergeCell ref="B27:K27"/>
    <mergeCell ref="B28:K28"/>
    <mergeCell ref="B29:K29"/>
    <mergeCell ref="B30:K30"/>
  </mergeCells>
  <hyperlinks>
    <hyperlink ref="N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 sqref="D9:K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E29"/>
  <sheetViews>
    <sheetView zoomScale="90" zoomScaleNormal="90" workbookViewId="0">
      <selection activeCell="D11" sqref="D11"/>
    </sheetView>
  </sheetViews>
  <sheetFormatPr defaultColWidth="9.28515625" defaultRowHeight="15"/>
  <cols>
    <col min="1" max="1" width="9.28515625" style="21"/>
    <col min="2" max="2" width="34.7109375" style="21" bestFit="1" customWidth="1"/>
    <col min="3" max="3" width="35.5703125" style="21" bestFit="1" customWidth="1"/>
    <col min="4" max="16384" width="9.28515625" style="21"/>
  </cols>
  <sheetData>
    <row r="1" spans="2:5" ht="22.5" customHeight="1"/>
    <row r="2" spans="2:5">
      <c r="B2" s="617" t="s">
        <v>2</v>
      </c>
      <c r="C2" s="618"/>
    </row>
    <row r="3" spans="2:5">
      <c r="B3" s="196" t="s">
        <v>3</v>
      </c>
      <c r="C3" s="236" t="s">
        <v>4</v>
      </c>
    </row>
    <row r="4" spans="2:5">
      <c r="B4" s="617" t="s">
        <v>5</v>
      </c>
      <c r="C4" s="618"/>
      <c r="D4" s="76"/>
      <c r="E4" s="76"/>
    </row>
    <row r="5" spans="2:5">
      <c r="B5" s="197" t="s">
        <v>6</v>
      </c>
      <c r="C5" s="198" t="s">
        <v>7</v>
      </c>
      <c r="D5" s="76"/>
      <c r="E5" s="76"/>
    </row>
    <row r="6" spans="2:5">
      <c r="B6" s="237" t="s">
        <v>8</v>
      </c>
      <c r="C6" s="237"/>
    </row>
    <row r="7" spans="2:5">
      <c r="B7" s="197" t="s">
        <v>9</v>
      </c>
      <c r="C7" s="199" t="s">
        <v>10</v>
      </c>
    </row>
    <row r="8" spans="2:5">
      <c r="B8" s="237" t="s">
        <v>11</v>
      </c>
      <c r="C8" s="237"/>
    </row>
    <row r="9" spans="2:5" ht="16.5">
      <c r="B9" s="238" t="s">
        <v>12</v>
      </c>
      <c r="C9" s="239" t="s">
        <v>13</v>
      </c>
      <c r="D9" s="194"/>
    </row>
    <row r="10" spans="2:5" ht="16.5">
      <c r="B10" s="508"/>
      <c r="C10" s="74"/>
      <c r="D10" s="194"/>
    </row>
    <row r="12" spans="2:5" ht="11.25" customHeight="1">
      <c r="B12" s="619" t="s">
        <v>14</v>
      </c>
      <c r="C12" s="619"/>
      <c r="D12" s="195"/>
      <c r="E12" s="195"/>
    </row>
    <row r="13" spans="2:5" ht="15" customHeight="1">
      <c r="B13" s="619"/>
      <c r="C13" s="619"/>
    </row>
    <row r="14" spans="2:5" ht="15" customHeight="1">
      <c r="B14" s="619"/>
      <c r="C14" s="619"/>
    </row>
    <row r="15" spans="2:5" ht="15" customHeight="1">
      <c r="B15" s="619"/>
      <c r="C15" s="619"/>
    </row>
    <row r="16" spans="2:5" ht="15" customHeight="1">
      <c r="B16" s="619"/>
      <c r="C16" s="619"/>
    </row>
    <row r="17" spans="2:3" ht="15" customHeight="1">
      <c r="B17" s="619"/>
      <c r="C17" s="619"/>
    </row>
    <row r="18" spans="2:3" ht="15" customHeight="1">
      <c r="B18" s="619"/>
      <c r="C18" s="619"/>
    </row>
    <row r="19" spans="2:3" ht="15" customHeight="1">
      <c r="B19" s="619"/>
      <c r="C19" s="619"/>
    </row>
    <row r="20" spans="2:3" ht="15" customHeight="1">
      <c r="B20" s="619"/>
      <c r="C20" s="619"/>
    </row>
    <row r="21" spans="2:3" ht="15" customHeight="1">
      <c r="B21" s="619"/>
      <c r="C21" s="619"/>
    </row>
    <row r="22" spans="2:3" ht="15" customHeight="1">
      <c r="B22" s="619"/>
      <c r="C22" s="619"/>
    </row>
    <row r="23" spans="2:3" ht="15" customHeight="1">
      <c r="B23" s="619"/>
      <c r="C23" s="619"/>
    </row>
    <row r="24" spans="2:3" ht="15" customHeight="1">
      <c r="B24" s="619"/>
      <c r="C24" s="619"/>
    </row>
    <row r="25" spans="2:3" ht="15" customHeight="1">
      <c r="B25" s="134"/>
      <c r="C25" s="134"/>
    </row>
    <row r="26" spans="2:3" ht="15" customHeight="1">
      <c r="B26" s="134" t="s">
        <v>15</v>
      </c>
      <c r="C26" s="134"/>
    </row>
    <row r="27" spans="2:3" ht="15" customHeight="1">
      <c r="B27" s="134"/>
      <c r="C27" s="134"/>
    </row>
    <row r="28" spans="2:3" ht="15" customHeight="1">
      <c r="B28" s="134" t="s">
        <v>16</v>
      </c>
      <c r="C28" s="134"/>
    </row>
    <row r="29" spans="2:3">
      <c r="B29" s="24"/>
      <c r="C29" s="24"/>
    </row>
  </sheetData>
  <mergeCells count="3">
    <mergeCell ref="B2:C2"/>
    <mergeCell ref="B4:C4"/>
    <mergeCell ref="B12:C2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codeName="Ark32">
    <pageSetUpPr fitToPage="1"/>
  </sheetPr>
  <dimension ref="B2:N43"/>
  <sheetViews>
    <sheetView zoomScale="90" zoomScaleNormal="90" workbookViewId="0">
      <selection activeCell="H9" sqref="H9"/>
    </sheetView>
  </sheetViews>
  <sheetFormatPr defaultColWidth="9.28515625" defaultRowHeight="15"/>
  <cols>
    <col min="1" max="1" width="7.28515625" style="21" customWidth="1"/>
    <col min="2" max="2" width="9.28515625" style="21"/>
    <col min="3" max="3" width="63.7109375" style="21" bestFit="1" customWidth="1"/>
    <col min="4" max="4" width="15.5703125" style="21" customWidth="1"/>
    <col min="5" max="5" width="16.7109375" style="21" customWidth="1"/>
    <col min="6" max="9" width="21.28515625" style="21" customWidth="1"/>
    <col min="10" max="11" width="10.7109375" style="21" customWidth="1"/>
    <col min="12" max="12" width="15.7109375" style="21" customWidth="1"/>
    <col min="13" max="16384" width="9.28515625" style="21"/>
  </cols>
  <sheetData>
    <row r="2" spans="2:14" ht="21">
      <c r="B2" s="85" t="s">
        <v>807</v>
      </c>
      <c r="C2" s="85"/>
      <c r="D2" s="85"/>
      <c r="E2" s="85"/>
      <c r="F2" s="85"/>
      <c r="H2" s="85"/>
      <c r="I2" s="85"/>
      <c r="J2" s="85"/>
      <c r="K2" s="85"/>
      <c r="L2" s="201" t="s">
        <v>152</v>
      </c>
    </row>
    <row r="4" spans="2:14" ht="15" customHeight="1">
      <c r="B4" s="109"/>
      <c r="C4" s="109"/>
      <c r="D4" s="109"/>
      <c r="E4" s="109"/>
      <c r="F4" s="109"/>
      <c r="G4" s="109"/>
      <c r="H4" s="109"/>
      <c r="I4" s="109"/>
    </row>
    <row r="5" spans="2:14" ht="26.25" customHeight="1">
      <c r="B5" s="691" t="s">
        <v>269</v>
      </c>
      <c r="C5" s="692"/>
      <c r="D5" s="752" t="s">
        <v>808</v>
      </c>
      <c r="E5" s="753"/>
      <c r="F5" s="753"/>
      <c r="G5" s="753"/>
      <c r="H5" s="753" t="s">
        <v>809</v>
      </c>
      <c r="I5" s="753" t="s">
        <v>810</v>
      </c>
    </row>
    <row r="6" spans="2:14" ht="36.75" customHeight="1">
      <c r="B6" s="747"/>
      <c r="C6" s="748"/>
      <c r="D6" s="754"/>
      <c r="E6" s="756" t="s">
        <v>811</v>
      </c>
      <c r="F6" s="757"/>
      <c r="G6" s="753" t="s">
        <v>812</v>
      </c>
      <c r="H6" s="753"/>
      <c r="I6" s="753"/>
    </row>
    <row r="7" spans="2:14" ht="36.75" customHeight="1">
      <c r="B7" s="749"/>
      <c r="C7" s="750"/>
      <c r="D7" s="755"/>
      <c r="E7" s="150"/>
      <c r="F7" s="151" t="s">
        <v>798</v>
      </c>
      <c r="G7" s="753"/>
      <c r="H7" s="753"/>
      <c r="I7" s="753"/>
    </row>
    <row r="8" spans="2:14" ht="18" customHeight="1">
      <c r="B8" s="110" t="s">
        <v>727</v>
      </c>
      <c r="C8" s="111" t="s">
        <v>813</v>
      </c>
      <c r="D8" s="112">
        <v>1323.1284851666701</v>
      </c>
      <c r="E8" s="112">
        <v>165.25347877199999</v>
      </c>
      <c r="F8" s="112">
        <v>113.398633882</v>
      </c>
      <c r="G8" s="112">
        <v>1323.1284851666701</v>
      </c>
      <c r="H8" s="112">
        <v>76.927443503062989</v>
      </c>
      <c r="I8" s="386">
        <v>0</v>
      </c>
    </row>
    <row r="9" spans="2:14" ht="18" customHeight="1">
      <c r="B9" s="114" t="s">
        <v>729</v>
      </c>
      <c r="C9" s="115" t="s">
        <v>814</v>
      </c>
      <c r="D9" s="116">
        <v>5.3281069099999998</v>
      </c>
      <c r="E9" s="116">
        <v>1.0606569999999999E-2</v>
      </c>
      <c r="F9" s="116">
        <v>1.0606569999999999E-2</v>
      </c>
      <c r="G9" s="116">
        <v>5.3281069099999998</v>
      </c>
      <c r="H9" s="113">
        <v>6.9451495436262996E-3</v>
      </c>
      <c r="I9" s="386">
        <v>0</v>
      </c>
    </row>
    <row r="10" spans="2:14" ht="18" customHeight="1">
      <c r="B10" s="114" t="s">
        <v>731</v>
      </c>
      <c r="C10" s="117" t="s">
        <v>815</v>
      </c>
      <c r="D10" s="116">
        <v>1182.3638997339999</v>
      </c>
      <c r="E10" s="116">
        <v>184.116956786</v>
      </c>
      <c r="F10" s="116">
        <v>183.67647051599999</v>
      </c>
      <c r="G10" s="116">
        <v>1182.3638997339999</v>
      </c>
      <c r="H10" s="116">
        <v>146.38963670077499</v>
      </c>
      <c r="I10" s="386">
        <v>0</v>
      </c>
    </row>
    <row r="11" spans="2:14" ht="18" customHeight="1">
      <c r="B11" s="114" t="s">
        <v>733</v>
      </c>
      <c r="C11" s="117" t="s">
        <v>816</v>
      </c>
      <c r="D11" s="116">
        <v>1007.8396714119999</v>
      </c>
      <c r="E11" s="116">
        <v>16.77756312</v>
      </c>
      <c r="F11" s="116">
        <v>16.77756312</v>
      </c>
      <c r="G11" s="116">
        <v>1007.8396714119999</v>
      </c>
      <c r="H11" s="116">
        <v>25.191811446611002</v>
      </c>
      <c r="I11" s="386">
        <v>0</v>
      </c>
      <c r="N11" s="186"/>
    </row>
    <row r="12" spans="2:14" ht="18" customHeight="1">
      <c r="B12" s="114" t="s">
        <v>735</v>
      </c>
      <c r="C12" s="117" t="s">
        <v>817</v>
      </c>
      <c r="D12" s="112">
        <v>33.863734361999995</v>
      </c>
      <c r="E12" s="113">
        <v>0.20506682999999998</v>
      </c>
      <c r="F12" s="113">
        <v>0.20506682999999998</v>
      </c>
      <c r="G12" s="113">
        <v>33.863734361999995</v>
      </c>
      <c r="H12" s="113">
        <v>0.51467685204933</v>
      </c>
      <c r="I12" s="386">
        <v>0</v>
      </c>
    </row>
    <row r="13" spans="2:14" ht="18" customHeight="1">
      <c r="B13" s="114" t="s">
        <v>737</v>
      </c>
      <c r="C13" s="117" t="s">
        <v>818</v>
      </c>
      <c r="D13" s="112">
        <v>2451.6795721466679</v>
      </c>
      <c r="E13" s="112">
        <v>61.734539318000003</v>
      </c>
      <c r="F13" s="112">
        <v>54.247160948000001</v>
      </c>
      <c r="G13" s="112">
        <v>2451.6795721466679</v>
      </c>
      <c r="H13" s="116">
        <v>45.530295392052999</v>
      </c>
      <c r="I13" s="386">
        <v>0</v>
      </c>
    </row>
    <row r="14" spans="2:14" ht="18" customHeight="1">
      <c r="B14" s="114" t="s">
        <v>739</v>
      </c>
      <c r="C14" s="117" t="s">
        <v>819</v>
      </c>
      <c r="D14" s="112">
        <v>3707.5524487320004</v>
      </c>
      <c r="E14" s="112">
        <v>227.725158752</v>
      </c>
      <c r="F14" s="112">
        <v>203.328613332</v>
      </c>
      <c r="G14" s="112">
        <v>3707.5524487320004</v>
      </c>
      <c r="H14" s="112">
        <v>73.82226104950098</v>
      </c>
      <c r="I14" s="386">
        <v>0</v>
      </c>
    </row>
    <row r="15" spans="2:14" ht="18" customHeight="1">
      <c r="B15" s="114" t="s">
        <v>741</v>
      </c>
      <c r="C15" s="117" t="s">
        <v>820</v>
      </c>
      <c r="D15" s="116">
        <v>589.23640129133298</v>
      </c>
      <c r="E15" s="116">
        <v>3.7236301620000001</v>
      </c>
      <c r="F15" s="116">
        <v>3.7215795419999997</v>
      </c>
      <c r="G15" s="116">
        <v>589.23640129133298</v>
      </c>
      <c r="H15" s="116">
        <v>2.4165951916844004</v>
      </c>
      <c r="I15" s="386">
        <v>0</v>
      </c>
    </row>
    <row r="16" spans="2:14" ht="18" customHeight="1">
      <c r="B16" s="114" t="s">
        <v>743</v>
      </c>
      <c r="C16" s="115" t="s">
        <v>821</v>
      </c>
      <c r="D16" s="112">
        <v>275.16011559200001</v>
      </c>
      <c r="E16" s="112">
        <v>64.782448928000008</v>
      </c>
      <c r="F16" s="112">
        <v>52.771258608000004</v>
      </c>
      <c r="G16" s="112">
        <v>275.16011559200001</v>
      </c>
      <c r="H16" s="112">
        <v>20.937355587570998</v>
      </c>
      <c r="I16" s="386">
        <v>0</v>
      </c>
    </row>
    <row r="17" spans="2:9" ht="18" customHeight="1">
      <c r="B17" s="118" t="s">
        <v>745</v>
      </c>
      <c r="C17" s="115" t="s">
        <v>822</v>
      </c>
      <c r="D17" s="112">
        <v>140.826439222</v>
      </c>
      <c r="E17" s="112">
        <v>11.338457759999999</v>
      </c>
      <c r="F17" s="112">
        <v>11.338436810000001</v>
      </c>
      <c r="G17" s="112">
        <v>140.826439222</v>
      </c>
      <c r="H17" s="112">
        <v>2.4297382017263001</v>
      </c>
      <c r="I17" s="386">
        <v>0</v>
      </c>
    </row>
    <row r="18" spans="2:9" ht="18" customHeight="1">
      <c r="B18" s="118" t="s">
        <v>746</v>
      </c>
      <c r="C18" s="115" t="s">
        <v>823</v>
      </c>
      <c r="D18" s="113">
        <v>4557.199428771999</v>
      </c>
      <c r="E18" s="113">
        <v>234.533974516</v>
      </c>
      <c r="F18" s="113">
        <v>227.010635106</v>
      </c>
      <c r="G18" s="113">
        <v>4557.199428771999</v>
      </c>
      <c r="H18" s="113">
        <v>111.21460014905999</v>
      </c>
      <c r="I18" s="386">
        <v>0</v>
      </c>
    </row>
    <row r="19" spans="2:9" ht="18" customHeight="1">
      <c r="B19" s="114" t="s">
        <v>747</v>
      </c>
      <c r="C19" s="117" t="s">
        <v>824</v>
      </c>
      <c r="D19" s="112">
        <v>0</v>
      </c>
      <c r="E19" s="112">
        <v>0</v>
      </c>
      <c r="F19" s="112">
        <v>0</v>
      </c>
      <c r="G19" s="112">
        <v>0</v>
      </c>
      <c r="H19" s="116">
        <v>0</v>
      </c>
      <c r="I19" s="386">
        <v>0</v>
      </c>
    </row>
    <row r="20" spans="2:9" ht="18" customHeight="1">
      <c r="B20" s="114" t="s">
        <v>748</v>
      </c>
      <c r="C20" s="117" t="s">
        <v>825</v>
      </c>
      <c r="D20" s="112">
        <v>381.88172192600001</v>
      </c>
      <c r="E20" s="112">
        <v>16.697564330000002</v>
      </c>
      <c r="F20" s="112">
        <v>11.46301622</v>
      </c>
      <c r="G20" s="112">
        <v>381.88172192600001</v>
      </c>
      <c r="H20" s="116">
        <v>8.5237982499780003</v>
      </c>
      <c r="I20" s="386">
        <v>0</v>
      </c>
    </row>
    <row r="21" spans="2:9" ht="18" customHeight="1">
      <c r="B21" s="114" t="s">
        <v>749</v>
      </c>
      <c r="C21" s="117" t="s">
        <v>826</v>
      </c>
      <c r="D21" s="112">
        <v>2613.9508199940001</v>
      </c>
      <c r="E21" s="112">
        <v>52.526279260000102</v>
      </c>
      <c r="F21" s="112">
        <v>48.576905590000102</v>
      </c>
      <c r="G21" s="112">
        <v>2613.9508199940001</v>
      </c>
      <c r="H21" s="116">
        <v>21.057098313521198</v>
      </c>
      <c r="I21" s="386">
        <v>0</v>
      </c>
    </row>
    <row r="22" spans="2:9" ht="18" customHeight="1">
      <c r="B22" s="114" t="s">
        <v>750</v>
      </c>
      <c r="C22" s="117" t="s">
        <v>827</v>
      </c>
      <c r="D22" s="113">
        <v>0.20842698000000001</v>
      </c>
      <c r="E22" s="113">
        <v>0</v>
      </c>
      <c r="F22" s="113">
        <v>0</v>
      </c>
      <c r="G22" s="113">
        <v>0.20842698000000001</v>
      </c>
      <c r="H22" s="113">
        <v>4.5515996000000002E-4</v>
      </c>
      <c r="I22" s="386">
        <v>0</v>
      </c>
    </row>
    <row r="23" spans="2:9" ht="18" customHeight="1">
      <c r="B23" s="114" t="s">
        <v>751</v>
      </c>
      <c r="C23" s="117" t="s">
        <v>828</v>
      </c>
      <c r="D23" s="112">
        <v>55.218789605333306</v>
      </c>
      <c r="E23" s="112">
        <v>7.0227550999999995</v>
      </c>
      <c r="F23" s="112">
        <v>3.0234650800000002</v>
      </c>
      <c r="G23" s="112">
        <v>55.218789605333306</v>
      </c>
      <c r="H23" s="116">
        <v>1.7926395783000399</v>
      </c>
      <c r="I23" s="386">
        <v>0</v>
      </c>
    </row>
    <row r="24" spans="2:9" ht="18" customHeight="1">
      <c r="B24" s="114" t="s">
        <v>752</v>
      </c>
      <c r="C24" s="117" t="s">
        <v>829</v>
      </c>
      <c r="D24" s="112">
        <v>668.17547360666708</v>
      </c>
      <c r="E24" s="112">
        <v>18.082377872000002</v>
      </c>
      <c r="F24" s="112">
        <v>18.020955732000001</v>
      </c>
      <c r="G24" s="112">
        <v>668.17547360666708</v>
      </c>
      <c r="H24" s="116">
        <v>17.889404077961998</v>
      </c>
      <c r="I24" s="386">
        <v>0</v>
      </c>
    </row>
    <row r="25" spans="2:9" ht="18" customHeight="1">
      <c r="B25" s="114" t="s">
        <v>753</v>
      </c>
      <c r="C25" s="117" t="s">
        <v>830</v>
      </c>
      <c r="D25" s="112">
        <v>158.05136554000003</v>
      </c>
      <c r="E25" s="112">
        <v>14.658485988000001</v>
      </c>
      <c r="F25" s="112">
        <v>11.591001464000001</v>
      </c>
      <c r="G25" s="112">
        <v>158.05136554000003</v>
      </c>
      <c r="H25" s="116">
        <v>8.2321529384314989</v>
      </c>
      <c r="I25" s="386">
        <v>0</v>
      </c>
    </row>
    <row r="26" spans="2:9" ht="18" customHeight="1">
      <c r="B26" s="114" t="s">
        <v>754</v>
      </c>
      <c r="C26" s="117" t="s">
        <v>831</v>
      </c>
      <c r="D26" s="112">
        <v>909.10054885600005</v>
      </c>
      <c r="E26" s="112">
        <v>42.926703670666704</v>
      </c>
      <c r="F26" s="112">
        <v>42.858175490666696</v>
      </c>
      <c r="G26" s="112">
        <v>909.10054885600005</v>
      </c>
      <c r="H26" s="116">
        <v>34.409164168790994</v>
      </c>
      <c r="I26" s="386">
        <v>0</v>
      </c>
    </row>
    <row r="27" spans="2:9" ht="18" customHeight="1">
      <c r="B27" s="148" t="s">
        <v>755</v>
      </c>
      <c r="C27" s="152" t="s">
        <v>267</v>
      </c>
      <c r="D27" s="149">
        <v>20060.76544984867</v>
      </c>
      <c r="E27" s="149">
        <v>1122.1160477346668</v>
      </c>
      <c r="F27" s="149">
        <v>1002.0195448406668</v>
      </c>
      <c r="G27" s="149">
        <v>20060.76544984867</v>
      </c>
      <c r="H27" s="149">
        <v>597.28607171058138</v>
      </c>
      <c r="I27" s="401">
        <v>0</v>
      </c>
    </row>
    <row r="43" spans="6:6">
      <c r="F43" s="179"/>
    </row>
  </sheetData>
  <mergeCells count="7">
    <mergeCell ref="B5:C7"/>
    <mergeCell ref="D5:G5"/>
    <mergeCell ref="H5:H7"/>
    <mergeCell ref="I5:I7"/>
    <mergeCell ref="D6:D7"/>
    <mergeCell ref="E6:F6"/>
    <mergeCell ref="G6:G7"/>
  </mergeCells>
  <hyperlinks>
    <hyperlink ref="L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4997-27C8-4B3B-A3A9-B9B6484AB763}">
  <sheetPr codeName="Ark34"/>
  <dimension ref="B1:H39"/>
  <sheetViews>
    <sheetView zoomScale="90" zoomScaleNormal="90" workbookViewId="0">
      <selection activeCell="I21" sqref="I21"/>
    </sheetView>
  </sheetViews>
  <sheetFormatPr defaultColWidth="20.5703125" defaultRowHeight="15"/>
  <cols>
    <col min="1" max="1" width="5.28515625" style="27" customWidth="1"/>
    <col min="2" max="2" width="6.7109375" style="27" customWidth="1"/>
    <col min="3" max="3" width="37.5703125" style="27" customWidth="1"/>
    <col min="4" max="4" width="28" style="27" customWidth="1"/>
    <col min="5" max="5" width="31.42578125" style="27" customWidth="1"/>
    <col min="6" max="7" width="10.7109375" style="27" customWidth="1"/>
    <col min="8" max="8" width="15.7109375" style="27" customWidth="1"/>
    <col min="9" max="16384" width="20.5703125" style="27"/>
  </cols>
  <sheetData>
    <row r="1" spans="2:8" ht="21" customHeight="1"/>
    <row r="2" spans="2:8" ht="21">
      <c r="B2" s="85" t="s">
        <v>832</v>
      </c>
      <c r="C2" s="85"/>
      <c r="D2" s="85"/>
      <c r="E2" s="85"/>
      <c r="F2" s="205"/>
      <c r="H2" s="201" t="s">
        <v>152</v>
      </c>
    </row>
    <row r="3" spans="2:8" ht="15.75">
      <c r="B3" s="205"/>
      <c r="C3" s="205"/>
      <c r="D3" s="205"/>
      <c r="E3" s="205"/>
      <c r="F3" s="205"/>
      <c r="G3" s="205"/>
    </row>
    <row r="4" spans="2:8" ht="15.75">
      <c r="B4" s="205"/>
      <c r="C4" s="205"/>
      <c r="D4" s="205"/>
      <c r="E4" s="205"/>
      <c r="F4" s="205"/>
      <c r="G4" s="205"/>
    </row>
    <row r="5" spans="2:8" ht="15.75">
      <c r="B5" s="691" t="s">
        <v>269</v>
      </c>
      <c r="C5" s="692"/>
      <c r="D5" s="759" t="s">
        <v>833</v>
      </c>
      <c r="E5" s="759"/>
      <c r="F5" s="205"/>
      <c r="G5" s="205"/>
    </row>
    <row r="6" spans="2:8" ht="15.75">
      <c r="B6" s="749"/>
      <c r="C6" s="750"/>
      <c r="D6" s="435" t="s">
        <v>834</v>
      </c>
      <c r="E6" s="435" t="s">
        <v>835</v>
      </c>
      <c r="F6" s="205"/>
      <c r="G6" s="205"/>
    </row>
    <row r="7" spans="2:8" ht="15.75">
      <c r="B7" s="430" t="s">
        <v>727</v>
      </c>
      <c r="C7" s="425" t="s">
        <v>836</v>
      </c>
      <c r="D7" s="401">
        <v>0</v>
      </c>
      <c r="E7" s="401">
        <v>0</v>
      </c>
      <c r="F7" s="205"/>
      <c r="G7" s="205"/>
    </row>
    <row r="8" spans="2:8" ht="15.75">
      <c r="B8" s="430" t="s">
        <v>729</v>
      </c>
      <c r="C8" s="425" t="s">
        <v>837</v>
      </c>
      <c r="D8" s="436">
        <f>SUM(D9:D13)</f>
        <v>0</v>
      </c>
      <c r="E8" s="401">
        <f>SUM(E9:E13)</f>
        <v>0</v>
      </c>
      <c r="F8" s="205"/>
      <c r="G8" s="205"/>
    </row>
    <row r="9" spans="2:8" ht="15.75">
      <c r="B9" s="415" t="s">
        <v>731</v>
      </c>
      <c r="C9" s="244" t="s">
        <v>838</v>
      </c>
      <c r="D9" s="370">
        <v>0</v>
      </c>
      <c r="E9" s="386">
        <v>0</v>
      </c>
      <c r="F9" s="205"/>
      <c r="G9" s="205"/>
    </row>
    <row r="10" spans="2:8" ht="15.75">
      <c r="B10" s="415" t="s">
        <v>733</v>
      </c>
      <c r="C10" s="244" t="s">
        <v>839</v>
      </c>
      <c r="D10" s="386">
        <v>0</v>
      </c>
      <c r="E10" s="386">
        <v>0</v>
      </c>
      <c r="F10" s="205"/>
      <c r="G10" s="205"/>
    </row>
    <row r="11" spans="2:8" ht="15.75">
      <c r="B11" s="415" t="s">
        <v>735</v>
      </c>
      <c r="C11" s="244" t="s">
        <v>840</v>
      </c>
      <c r="D11" s="386">
        <v>0</v>
      </c>
      <c r="E11" s="386">
        <v>0</v>
      </c>
      <c r="F11" s="205"/>
      <c r="G11" s="205"/>
    </row>
    <row r="12" spans="2:8" ht="15.75">
      <c r="B12" s="415" t="s">
        <v>737</v>
      </c>
      <c r="C12" s="244" t="s">
        <v>841</v>
      </c>
      <c r="D12" s="386">
        <v>0</v>
      </c>
      <c r="E12" s="386">
        <v>0</v>
      </c>
      <c r="F12" s="205"/>
      <c r="G12" s="205"/>
    </row>
    <row r="13" spans="2:8" ht="15.75">
      <c r="B13" s="415" t="s">
        <v>739</v>
      </c>
      <c r="C13" s="244" t="s">
        <v>842</v>
      </c>
      <c r="D13" s="386">
        <v>0</v>
      </c>
      <c r="E13" s="386">
        <v>0</v>
      </c>
      <c r="F13" s="205"/>
      <c r="G13" s="205"/>
    </row>
    <row r="14" spans="2:8" ht="15.75">
      <c r="B14" s="430" t="s">
        <v>741</v>
      </c>
      <c r="C14" s="425" t="s">
        <v>267</v>
      </c>
      <c r="D14" s="436">
        <f>D7+D8</f>
        <v>0</v>
      </c>
      <c r="E14" s="436">
        <f>E7+E8</f>
        <v>0</v>
      </c>
      <c r="F14" s="205"/>
      <c r="G14" s="205"/>
    </row>
    <row r="15" spans="2:8" ht="15.75">
      <c r="B15" s="205"/>
      <c r="C15" s="205"/>
      <c r="D15" s="205"/>
      <c r="E15" s="205"/>
      <c r="F15" s="205"/>
      <c r="G15" s="205"/>
    </row>
    <row r="16" spans="2:8" ht="15.75">
      <c r="B16" s="760"/>
      <c r="C16" s="760"/>
      <c r="D16" s="205"/>
      <c r="E16" s="205"/>
      <c r="F16" s="205"/>
      <c r="G16" s="205"/>
    </row>
    <row r="17" spans="2:7" ht="15.75">
      <c r="B17" s="205"/>
      <c r="C17" s="205"/>
      <c r="D17" s="205"/>
      <c r="E17" s="205"/>
      <c r="F17" s="205"/>
      <c r="G17" s="205"/>
    </row>
    <row r="18" spans="2:7" ht="15.75">
      <c r="B18" s="206"/>
      <c r="C18" s="205"/>
      <c r="D18" s="205"/>
      <c r="E18" s="205"/>
      <c r="F18" s="205"/>
      <c r="G18" s="205"/>
    </row>
    <row r="19" spans="2:7">
      <c r="B19" s="758"/>
      <c r="C19" s="758"/>
      <c r="D19" s="758"/>
      <c r="E19" s="758"/>
      <c r="F19" s="758"/>
      <c r="G19" s="758"/>
    </row>
    <row r="20" spans="2:7" ht="36" customHeight="1">
      <c r="B20" s="758"/>
      <c r="C20" s="758"/>
      <c r="D20" s="758"/>
      <c r="E20" s="758"/>
      <c r="F20" s="758"/>
      <c r="G20" s="758"/>
    </row>
    <row r="21" spans="2:7" ht="60" customHeight="1">
      <c r="B21" s="758"/>
      <c r="C21" s="758"/>
      <c r="D21" s="758"/>
      <c r="E21" s="758"/>
      <c r="F21" s="758"/>
      <c r="G21" s="758"/>
    </row>
    <row r="22" spans="2:7" ht="15.75">
      <c r="B22" s="205"/>
      <c r="C22" s="205"/>
      <c r="D22" s="205"/>
      <c r="E22" s="205"/>
      <c r="F22" s="205"/>
      <c r="G22" s="205"/>
    </row>
    <row r="23" spans="2:7" ht="15.75">
      <c r="B23" s="206"/>
      <c r="C23" s="205"/>
      <c r="D23" s="205"/>
      <c r="E23" s="205"/>
      <c r="F23" s="205"/>
      <c r="G23" s="205"/>
    </row>
    <row r="24" spans="2:7">
      <c r="B24" s="758"/>
      <c r="C24" s="758"/>
      <c r="D24" s="758"/>
      <c r="E24" s="758"/>
      <c r="F24" s="758"/>
      <c r="G24" s="758"/>
    </row>
    <row r="25" spans="2:7" ht="48" customHeight="1">
      <c r="B25" s="761"/>
      <c r="C25" s="761"/>
      <c r="D25" s="761"/>
      <c r="E25" s="761"/>
      <c r="F25" s="761"/>
      <c r="G25" s="761"/>
    </row>
    <row r="26" spans="2:7">
      <c r="B26" s="758"/>
      <c r="C26" s="758"/>
      <c r="D26" s="758"/>
      <c r="E26" s="758"/>
      <c r="F26" s="758"/>
      <c r="G26" s="758"/>
    </row>
    <row r="27" spans="2:7">
      <c r="B27" s="758"/>
      <c r="C27" s="758"/>
      <c r="D27" s="758"/>
      <c r="E27" s="758"/>
      <c r="F27" s="758"/>
      <c r="G27" s="758"/>
    </row>
    <row r="28" spans="2:7" ht="96" customHeight="1">
      <c r="B28" s="758"/>
      <c r="C28" s="758"/>
      <c r="D28" s="758"/>
      <c r="E28" s="758"/>
      <c r="F28" s="758"/>
      <c r="G28" s="758"/>
    </row>
    <row r="29" spans="2:7">
      <c r="B29" s="758"/>
      <c r="C29" s="758"/>
      <c r="D29" s="758"/>
      <c r="E29" s="758"/>
      <c r="F29" s="758"/>
      <c r="G29" s="758"/>
    </row>
    <row r="30" spans="2:7" ht="36" customHeight="1">
      <c r="B30" s="758"/>
      <c r="C30" s="758"/>
      <c r="D30" s="758"/>
      <c r="E30" s="758"/>
      <c r="F30" s="758"/>
      <c r="G30" s="758"/>
    </row>
    <row r="31" spans="2:7">
      <c r="B31" s="758"/>
      <c r="C31" s="758"/>
      <c r="D31" s="758"/>
      <c r="E31" s="758"/>
      <c r="F31" s="758"/>
      <c r="G31" s="758"/>
    </row>
    <row r="32" spans="2:7" ht="60" customHeight="1">
      <c r="B32" s="758"/>
      <c r="C32" s="758"/>
      <c r="D32" s="758"/>
      <c r="E32" s="758"/>
      <c r="F32" s="758"/>
      <c r="G32" s="758"/>
    </row>
    <row r="33" spans="2:7">
      <c r="B33" s="758"/>
      <c r="C33" s="758"/>
      <c r="D33" s="758"/>
      <c r="E33" s="758"/>
      <c r="F33" s="758"/>
      <c r="G33" s="758"/>
    </row>
    <row r="34" spans="2:7" ht="24" customHeight="1">
      <c r="B34" s="758"/>
      <c r="C34" s="758"/>
      <c r="D34" s="758"/>
      <c r="E34" s="758"/>
      <c r="F34" s="758"/>
      <c r="G34" s="758"/>
    </row>
    <row r="35" spans="2:7">
      <c r="B35" s="758"/>
      <c r="C35" s="758"/>
      <c r="D35" s="758"/>
      <c r="E35" s="758"/>
      <c r="F35" s="758"/>
      <c r="G35" s="758"/>
    </row>
    <row r="36" spans="2:7" ht="24" customHeight="1">
      <c r="B36" s="758"/>
      <c r="C36" s="758"/>
      <c r="D36" s="758"/>
      <c r="E36" s="758"/>
      <c r="F36" s="758"/>
      <c r="G36" s="758"/>
    </row>
    <row r="37" spans="2:7">
      <c r="B37" s="758"/>
      <c r="C37" s="758"/>
      <c r="D37" s="758"/>
      <c r="E37" s="758"/>
      <c r="F37" s="758"/>
      <c r="G37" s="758"/>
    </row>
    <row r="38" spans="2:7" ht="60" customHeight="1">
      <c r="B38" s="758"/>
      <c r="C38" s="758"/>
      <c r="D38" s="758"/>
      <c r="E38" s="758"/>
      <c r="F38" s="758"/>
      <c r="G38" s="758"/>
    </row>
    <row r="39" spans="2:7">
      <c r="B39" s="758"/>
      <c r="C39" s="758"/>
      <c r="D39" s="758"/>
      <c r="E39" s="758"/>
      <c r="F39" s="758"/>
      <c r="G39" s="758"/>
    </row>
  </sheetData>
  <mergeCells count="22">
    <mergeCell ref="B36:G36"/>
    <mergeCell ref="B37:G37"/>
    <mergeCell ref="B38:G38"/>
    <mergeCell ref="B39:G39"/>
    <mergeCell ref="B30:G30"/>
    <mergeCell ref="B31:G31"/>
    <mergeCell ref="B32:G32"/>
    <mergeCell ref="B33:G33"/>
    <mergeCell ref="B34:G34"/>
    <mergeCell ref="B35:G35"/>
    <mergeCell ref="B29:G29"/>
    <mergeCell ref="B5:C6"/>
    <mergeCell ref="D5:E5"/>
    <mergeCell ref="B16:C16"/>
    <mergeCell ref="B19:G19"/>
    <mergeCell ref="B20:G20"/>
    <mergeCell ref="B21:G21"/>
    <mergeCell ref="B24:G24"/>
    <mergeCell ref="B25:G25"/>
    <mergeCell ref="B26:G26"/>
    <mergeCell ref="B27:G27"/>
    <mergeCell ref="B28:G28"/>
  </mergeCells>
  <hyperlinks>
    <hyperlink ref="H2" location="'Index '!A1" display="Return to index" xr:uid="{9D1C9D50-D8B5-46FC-96EF-B9AF8E354F3A}"/>
  </hyperlinks>
  <pageMargins left="0.7" right="0.7" top="0.75" bottom="0.75" header="0.3" footer="0.3"/>
  <pageSetup paperSize="9" orientation="portrait" r:id="rId1"/>
  <ignoredErrors>
    <ignoredError sqref="B7:B14" numberStoredAsText="1"/>
    <ignoredError sqref="E8"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codeName="Ark37">
    <pageSetUpPr fitToPage="1"/>
  </sheetPr>
  <dimension ref="B2:N31"/>
  <sheetViews>
    <sheetView zoomScale="90" zoomScaleNormal="90" workbookViewId="0">
      <selection activeCell="K2" sqref="K2"/>
    </sheetView>
  </sheetViews>
  <sheetFormatPr defaultColWidth="9.28515625" defaultRowHeight="15"/>
  <cols>
    <col min="1" max="1" width="5.7109375" style="21" customWidth="1"/>
    <col min="2" max="2" width="9.28515625" style="21"/>
    <col min="3" max="3" width="35.28515625" style="21" bestFit="1" customWidth="1"/>
    <col min="4" max="7" width="13.5703125" style="21" customWidth="1"/>
    <col min="8" max="8" width="17.28515625" style="21" customWidth="1"/>
    <col min="9" max="10" width="10.7109375" style="21" customWidth="1"/>
    <col min="11" max="11" width="15.7109375" style="21" customWidth="1"/>
    <col min="12" max="16384" width="9.28515625" style="21"/>
  </cols>
  <sheetData>
    <row r="2" spans="2:14" ht="21">
      <c r="B2" s="85" t="s">
        <v>843</v>
      </c>
      <c r="K2" s="201" t="s">
        <v>152</v>
      </c>
    </row>
    <row r="3" spans="2:14" ht="21">
      <c r="B3" s="85"/>
    </row>
    <row r="5" spans="2:14">
      <c r="B5" s="691" t="s">
        <v>269</v>
      </c>
      <c r="C5" s="692"/>
      <c r="D5" s="755" t="s">
        <v>844</v>
      </c>
      <c r="E5" s="762" t="s">
        <v>845</v>
      </c>
      <c r="F5" s="153"/>
      <c r="G5" s="153"/>
      <c r="H5" s="154"/>
    </row>
    <row r="6" spans="2:14">
      <c r="B6" s="747"/>
      <c r="C6" s="748"/>
      <c r="D6" s="755"/>
      <c r="E6" s="753"/>
      <c r="F6" s="753" t="s">
        <v>846</v>
      </c>
      <c r="G6" s="753" t="s">
        <v>847</v>
      </c>
      <c r="H6" s="155"/>
    </row>
    <row r="7" spans="2:14" ht="45">
      <c r="B7" s="749"/>
      <c r="C7" s="750"/>
      <c r="D7" s="755"/>
      <c r="E7" s="753"/>
      <c r="F7" s="753"/>
      <c r="G7" s="753"/>
      <c r="H7" s="156" t="s">
        <v>848</v>
      </c>
    </row>
    <row r="8" spans="2:14">
      <c r="B8" s="119">
        <v>1</v>
      </c>
      <c r="C8" s="120" t="s">
        <v>728</v>
      </c>
      <c r="D8" s="121">
        <v>8507.0026990508923</v>
      </c>
      <c r="E8" s="121">
        <v>47673.901741006623</v>
      </c>
      <c r="F8" s="121">
        <v>47673.901741006623</v>
      </c>
      <c r="G8" s="437">
        <v>0</v>
      </c>
      <c r="H8" s="437">
        <v>0</v>
      </c>
    </row>
    <row r="9" spans="2:14">
      <c r="B9" s="122">
        <v>2</v>
      </c>
      <c r="C9" s="123" t="s">
        <v>849</v>
      </c>
      <c r="D9" s="437">
        <v>0</v>
      </c>
      <c r="E9" s="437">
        <v>0</v>
      </c>
      <c r="F9" s="437">
        <v>0</v>
      </c>
      <c r="G9" s="437">
        <v>0</v>
      </c>
      <c r="H9" s="437">
        <v>0</v>
      </c>
    </row>
    <row r="10" spans="2:14">
      <c r="B10" s="157">
        <v>3</v>
      </c>
      <c r="C10" s="158" t="s">
        <v>267</v>
      </c>
      <c r="D10" s="159">
        <f>D8+D9</f>
        <v>8507.0026990508923</v>
      </c>
      <c r="E10" s="159">
        <f>E8+E9</f>
        <v>47673.901741006623</v>
      </c>
      <c r="F10" s="159">
        <f>F8+F9</f>
        <v>47673.901741006623</v>
      </c>
      <c r="G10" s="401">
        <f>G8+G9</f>
        <v>0</v>
      </c>
      <c r="H10" s="401">
        <f>H8+H9</f>
        <v>0</v>
      </c>
    </row>
    <row r="11" spans="2:14">
      <c r="B11" s="122">
        <v>4</v>
      </c>
      <c r="C11" s="124" t="s">
        <v>850</v>
      </c>
      <c r="D11" s="121">
        <v>226.44100055066929</v>
      </c>
      <c r="E11" s="121">
        <v>2497.2845529593287</v>
      </c>
      <c r="F11" s="121">
        <v>2497.2845529593287</v>
      </c>
      <c r="G11" s="437">
        <v>0</v>
      </c>
      <c r="H11" s="437">
        <v>0</v>
      </c>
      <c r="N11" s="186"/>
    </row>
    <row r="12" spans="2:14">
      <c r="B12" s="126">
        <v>5</v>
      </c>
      <c r="C12" s="127" t="s">
        <v>798</v>
      </c>
      <c r="D12" s="128">
        <v>226.44100055066929</v>
      </c>
      <c r="E12" s="128">
        <v>2497.2845529593287</v>
      </c>
      <c r="F12" s="125"/>
      <c r="G12" s="125"/>
      <c r="H12" s="125"/>
    </row>
    <row r="31" spans="6:6">
      <c r="F31" s="179"/>
    </row>
  </sheetData>
  <mergeCells count="5">
    <mergeCell ref="B5:C7"/>
    <mergeCell ref="D5:D7"/>
    <mergeCell ref="E5:E7"/>
    <mergeCell ref="F6:F7"/>
    <mergeCell ref="G6:G7"/>
  </mergeCells>
  <hyperlinks>
    <hyperlink ref="K2" location="'Index '!A1" display="Return to index" xr:uid="{8F5EF775-FACD-4690-BB85-1516101E0C47}"/>
  </hyperlinks>
  <pageMargins left="0.7" right="0.7" top="0.75" bottom="0.75" header="0.3" footer="0.3"/>
  <pageSetup paperSize="9" scale="4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sheetPr codeName="Ark39"/>
  <dimension ref="A2:DR53"/>
  <sheetViews>
    <sheetView zoomScale="90" zoomScaleNormal="90" zoomScalePageLayoutView="60" workbookViewId="0">
      <selection activeCell="N35" sqref="N35"/>
    </sheetView>
  </sheetViews>
  <sheetFormatPr defaultColWidth="11.5703125" defaultRowHeight="15"/>
  <cols>
    <col min="1" max="1" width="5.5703125" style="21" customWidth="1"/>
    <col min="2" max="2" width="30.7109375" style="21" customWidth="1"/>
    <col min="3" max="3" width="71" style="21" customWidth="1"/>
    <col min="4" max="7" width="28.28515625" style="21" customWidth="1"/>
    <col min="8" max="8" width="38.28515625" style="21" customWidth="1"/>
    <col min="9" max="9" width="22.5703125" style="21" customWidth="1"/>
    <col min="10" max="11" width="10.7109375" style="21" customWidth="1"/>
    <col min="12" max="12" width="15.7109375" style="21" customWidth="1"/>
    <col min="13" max="122" width="11.5703125" style="21"/>
  </cols>
  <sheetData>
    <row r="2" spans="1:122" ht="21">
      <c r="A2" s="20"/>
      <c r="B2" s="85" t="s">
        <v>851</v>
      </c>
      <c r="L2" s="201" t="s">
        <v>152</v>
      </c>
    </row>
    <row r="3" spans="1:122">
      <c r="DD3"/>
      <c r="DE3"/>
      <c r="DF3"/>
      <c r="DG3"/>
      <c r="DH3"/>
      <c r="DI3"/>
      <c r="DJ3"/>
      <c r="DK3"/>
      <c r="DL3"/>
      <c r="DM3"/>
      <c r="DN3"/>
      <c r="DO3"/>
      <c r="DP3"/>
      <c r="DQ3"/>
      <c r="DR3"/>
    </row>
    <row r="4" spans="1:122">
      <c r="DD4"/>
      <c r="DE4"/>
      <c r="DF4"/>
      <c r="DG4"/>
      <c r="DH4"/>
      <c r="DI4"/>
      <c r="DJ4"/>
      <c r="DK4"/>
      <c r="DL4"/>
      <c r="DM4"/>
      <c r="DN4"/>
      <c r="DO4"/>
      <c r="DP4"/>
      <c r="DQ4"/>
      <c r="DR4"/>
    </row>
    <row r="5" spans="1:122" s="23" customFormat="1">
      <c r="A5" s="22"/>
      <c r="B5" s="679" t="s">
        <v>269</v>
      </c>
      <c r="C5" s="667" t="s">
        <v>852</v>
      </c>
      <c r="D5" s="763" t="s">
        <v>853</v>
      </c>
      <c r="E5" s="764"/>
      <c r="F5" s="765" t="s">
        <v>854</v>
      </c>
      <c r="G5" s="763"/>
      <c r="H5" s="765" t="s">
        <v>855</v>
      </c>
      <c r="I5" s="76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22" s="23" customFormat="1">
      <c r="A6" s="22"/>
      <c r="B6" s="680"/>
      <c r="C6" s="678"/>
      <c r="D6" s="506" t="s">
        <v>856</v>
      </c>
      <c r="E6" s="506" t="s">
        <v>857</v>
      </c>
      <c r="F6" s="506" t="s">
        <v>856</v>
      </c>
      <c r="G6" s="506" t="s">
        <v>857</v>
      </c>
      <c r="H6" s="506" t="s">
        <v>858</v>
      </c>
      <c r="I6" s="506" t="s">
        <v>859</v>
      </c>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row>
    <row r="7" spans="1:122" s="23" customFormat="1">
      <c r="A7" s="22"/>
      <c r="B7" s="509"/>
      <c r="C7" s="668"/>
      <c r="D7" s="524" t="s">
        <v>860</v>
      </c>
      <c r="E7" s="536" t="s">
        <v>861</v>
      </c>
      <c r="F7" s="536" t="s">
        <v>862</v>
      </c>
      <c r="G7" s="536" t="s">
        <v>863</v>
      </c>
      <c r="H7" s="536" t="s">
        <v>864</v>
      </c>
      <c r="I7" s="524" t="s">
        <v>865</v>
      </c>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row>
    <row r="8" spans="1:122" s="25" customFormat="1">
      <c r="A8" s="24"/>
      <c r="B8" s="446">
        <v>1</v>
      </c>
      <c r="C8" s="555" t="s">
        <v>866</v>
      </c>
      <c r="D8" s="596">
        <v>11712.770366209999</v>
      </c>
      <c r="E8" s="596">
        <v>9.4333560000000011E-2</v>
      </c>
      <c r="F8" s="596">
        <v>11713.606943319999</v>
      </c>
      <c r="G8" s="596">
        <v>0</v>
      </c>
      <c r="H8" s="596">
        <v>0.90680276999999998</v>
      </c>
      <c r="I8" s="548">
        <f>(H8/(F8+G8))*100</f>
        <v>7.7414478254892163E-3</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row>
    <row r="9" spans="1:122" s="25" customFormat="1">
      <c r="A9" s="24"/>
      <c r="B9" s="446">
        <v>2</v>
      </c>
      <c r="C9" s="555" t="s">
        <v>867</v>
      </c>
      <c r="D9" s="596">
        <v>4.8894271380400003</v>
      </c>
      <c r="E9" s="596">
        <v>117.70421905000001</v>
      </c>
      <c r="F9" s="596">
        <v>55.173695858040006</v>
      </c>
      <c r="G9" s="596">
        <v>31.879089029999999</v>
      </c>
      <c r="H9" s="596">
        <v>1.18176031</v>
      </c>
      <c r="I9" s="548">
        <f>(H9/(F9+G9))*100</f>
        <v>1.3575215445661859</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row>
    <row r="10" spans="1:122" s="25" customFormat="1">
      <c r="A10" s="24"/>
      <c r="B10" s="446" t="s">
        <v>868</v>
      </c>
      <c r="C10" s="547" t="s">
        <v>869</v>
      </c>
      <c r="D10" s="596">
        <v>4.51172397804</v>
      </c>
      <c r="E10" s="596">
        <v>117.70421905000001</v>
      </c>
      <c r="F10" s="596">
        <v>4.5599717880400004</v>
      </c>
      <c r="G10" s="596">
        <v>2.0917800300000002</v>
      </c>
      <c r="H10" s="596">
        <v>1.1811826000000001</v>
      </c>
      <c r="I10" s="548">
        <f>(H10/(F10+G10))*100</f>
        <v>17.75746648870081</v>
      </c>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row>
    <row r="11" spans="1:122" s="25" customFormat="1">
      <c r="A11" s="24"/>
      <c r="B11" s="446" t="s">
        <v>870</v>
      </c>
      <c r="C11" s="547" t="s">
        <v>871</v>
      </c>
      <c r="D11" s="596">
        <v>0.37770316000000004</v>
      </c>
      <c r="E11" s="596">
        <v>0</v>
      </c>
      <c r="F11" s="596">
        <v>50.613724070000004</v>
      </c>
      <c r="G11" s="596">
        <v>29.787309</v>
      </c>
      <c r="H11" s="596">
        <v>5.7771000000000005E-4</v>
      </c>
      <c r="I11" s="548">
        <f>(H11/(F11+G11))*100</f>
        <v>7.1853554356325882E-4</v>
      </c>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row>
    <row r="12" spans="1:122" s="25" customFormat="1">
      <c r="A12" s="24"/>
      <c r="B12" s="446">
        <v>3</v>
      </c>
      <c r="C12" s="547" t="s">
        <v>872</v>
      </c>
      <c r="D12" s="596">
        <v>0</v>
      </c>
      <c r="E12" s="596">
        <v>0</v>
      </c>
      <c r="F12" s="596">
        <v>0</v>
      </c>
      <c r="G12" s="596">
        <v>0</v>
      </c>
      <c r="H12" s="596">
        <v>0</v>
      </c>
      <c r="I12" s="548">
        <v>0</v>
      </c>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row>
    <row r="13" spans="1:122" s="25" customFormat="1">
      <c r="A13" s="24"/>
      <c r="B13" s="446" t="s">
        <v>873</v>
      </c>
      <c r="C13" s="547" t="s">
        <v>874</v>
      </c>
      <c r="D13" s="596">
        <v>0</v>
      </c>
      <c r="E13" s="596">
        <v>0</v>
      </c>
      <c r="F13" s="596">
        <v>0</v>
      </c>
      <c r="G13" s="596">
        <v>0</v>
      </c>
      <c r="H13" s="596">
        <v>0</v>
      </c>
      <c r="I13" s="548">
        <v>0</v>
      </c>
      <c r="J13" s="24"/>
      <c r="K13" s="24"/>
      <c r="L13" s="24"/>
      <c r="M13" s="24"/>
      <c r="N13" s="189"/>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row>
    <row r="14" spans="1:122" s="25" customFormat="1">
      <c r="A14" s="24"/>
      <c r="B14" s="446">
        <v>4</v>
      </c>
      <c r="C14" s="547" t="s">
        <v>588</v>
      </c>
      <c r="D14" s="596">
        <v>2492.0325882774814</v>
      </c>
      <c r="E14" s="596">
        <v>702.40592019000007</v>
      </c>
      <c r="F14" s="596">
        <v>3259.5496569887946</v>
      </c>
      <c r="G14" s="596">
        <v>123.46158955</v>
      </c>
      <c r="H14" s="596">
        <v>1371.9972055531523</v>
      </c>
      <c r="I14" s="548">
        <f t="shared" ref="I14:I23" si="0">(H14/(F14+G14))*100</f>
        <v>40.555502348887003</v>
      </c>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row>
    <row r="15" spans="1:122" s="25" customFormat="1">
      <c r="A15" s="24"/>
      <c r="B15" s="446">
        <v>5</v>
      </c>
      <c r="C15" s="547" t="s">
        <v>582</v>
      </c>
      <c r="D15" s="596">
        <v>2343.23401272</v>
      </c>
      <c r="E15" s="596">
        <v>0</v>
      </c>
      <c r="F15" s="596">
        <v>2343.23401272</v>
      </c>
      <c r="G15" s="596">
        <v>0</v>
      </c>
      <c r="H15" s="596">
        <v>234.32340127200001</v>
      </c>
      <c r="I15" s="548">
        <f t="shared" si="0"/>
        <v>10</v>
      </c>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row>
    <row r="16" spans="1:122" s="25" customFormat="1">
      <c r="A16" s="24"/>
      <c r="B16" s="446">
        <v>6</v>
      </c>
      <c r="C16" s="547" t="s">
        <v>594</v>
      </c>
      <c r="D16" s="596">
        <v>17580.191889879839</v>
      </c>
      <c r="E16" s="596">
        <v>18359.849456319083</v>
      </c>
      <c r="F16" s="596">
        <v>16389.423451115028</v>
      </c>
      <c r="G16" s="596">
        <v>1356.6557211217996</v>
      </c>
      <c r="H16" s="596">
        <v>15934.031091656945</v>
      </c>
      <c r="I16" s="548">
        <f t="shared" si="0"/>
        <v>89.789022899127076</v>
      </c>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row>
    <row r="17" spans="1:107" s="25" customFormat="1">
      <c r="A17" s="24"/>
      <c r="B17" s="446" t="s">
        <v>875</v>
      </c>
      <c r="C17" s="547" t="s">
        <v>876</v>
      </c>
      <c r="D17" s="596">
        <v>880.51649382000005</v>
      </c>
      <c r="E17" s="596">
        <v>52.890888340000004</v>
      </c>
      <c r="F17" s="596">
        <v>870.51643582000008</v>
      </c>
      <c r="G17" s="596">
        <v>48.390888340000004</v>
      </c>
      <c r="H17" s="596">
        <v>902.4649940752596</v>
      </c>
      <c r="I17" s="548">
        <f t="shared" si="0"/>
        <v>98.210665030908203</v>
      </c>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row>
    <row r="18" spans="1:107" s="25" customFormat="1">
      <c r="A18" s="24"/>
      <c r="B18" s="446">
        <v>7</v>
      </c>
      <c r="C18" s="547" t="s">
        <v>877</v>
      </c>
      <c r="D18" s="596">
        <v>2187.0849428899987</v>
      </c>
      <c r="E18" s="596">
        <v>0.7</v>
      </c>
      <c r="F18" s="596">
        <v>2187.0849428899987</v>
      </c>
      <c r="G18" s="596">
        <v>0.69899999999999995</v>
      </c>
      <c r="H18" s="596">
        <v>3291.7852097349987</v>
      </c>
      <c r="I18" s="548">
        <f t="shared" si="0"/>
        <v>150.46207923926193</v>
      </c>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row>
    <row r="19" spans="1:107" s="25" customFormat="1">
      <c r="A19" s="24"/>
      <c r="B19" s="446" t="s">
        <v>878</v>
      </c>
      <c r="C19" s="547" t="s">
        <v>879</v>
      </c>
      <c r="D19" s="596">
        <v>5.8795656799999998</v>
      </c>
      <c r="E19" s="596">
        <v>0.7</v>
      </c>
      <c r="F19" s="596">
        <v>5.8795656799999998</v>
      </c>
      <c r="G19" s="596">
        <v>0.69899999999999995</v>
      </c>
      <c r="H19" s="596">
        <v>9.5936942500000004</v>
      </c>
      <c r="I19" s="548">
        <f t="shared" si="0"/>
        <v>145.83261331822717</v>
      </c>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row>
    <row r="20" spans="1:107" s="25" customFormat="1">
      <c r="A20" s="24"/>
      <c r="B20" s="446" t="s">
        <v>880</v>
      </c>
      <c r="C20" s="547" t="s">
        <v>881</v>
      </c>
      <c r="D20" s="596">
        <v>2181.2053772099989</v>
      </c>
      <c r="E20" s="596">
        <v>0</v>
      </c>
      <c r="F20" s="596">
        <v>2181.2053772099989</v>
      </c>
      <c r="G20" s="596">
        <v>0</v>
      </c>
      <c r="H20" s="596">
        <v>3282.1915154849985</v>
      </c>
      <c r="I20" s="548">
        <f t="shared" si="0"/>
        <v>150.47604181515825</v>
      </c>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row>
    <row r="21" spans="1:107" s="25" customFormat="1">
      <c r="A21" s="24"/>
      <c r="B21" s="446">
        <v>8</v>
      </c>
      <c r="C21" s="547" t="s">
        <v>882</v>
      </c>
      <c r="D21" s="596">
        <v>21879.654176763037</v>
      </c>
      <c r="E21" s="596">
        <v>20940.349875509211</v>
      </c>
      <c r="F21" s="596">
        <v>21738.431090577928</v>
      </c>
      <c r="G21" s="596">
        <v>5836.5621548248009</v>
      </c>
      <c r="H21" s="596">
        <v>20280.190151904462</v>
      </c>
      <c r="I21" s="548">
        <f t="shared" si="0"/>
        <v>73.54558520258405</v>
      </c>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row>
    <row r="22" spans="1:107" s="25" customFormat="1">
      <c r="A22" s="24"/>
      <c r="B22" s="446">
        <v>9</v>
      </c>
      <c r="C22" s="547" t="s">
        <v>883</v>
      </c>
      <c r="D22" s="596">
        <v>14989.650775464912</v>
      </c>
      <c r="E22" s="596">
        <v>5123.0199872699686</v>
      </c>
      <c r="F22" s="596">
        <v>14944.055322192011</v>
      </c>
      <c r="G22" s="596">
        <v>1688.9844650382984</v>
      </c>
      <c r="H22" s="596">
        <v>10282.600405453235</v>
      </c>
      <c r="I22" s="548">
        <f t="shared" si="0"/>
        <v>61.820331923618085</v>
      </c>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row>
    <row r="23" spans="1:107" s="25" customFormat="1">
      <c r="A23" s="24"/>
      <c r="B23" s="446" t="s">
        <v>884</v>
      </c>
      <c r="C23" s="547" t="s">
        <v>885</v>
      </c>
      <c r="D23" s="596">
        <v>12312.566754114712</v>
      </c>
      <c r="E23" s="596">
        <v>4022.354314440001</v>
      </c>
      <c r="F23" s="596">
        <v>12267.317163676809</v>
      </c>
      <c r="G23" s="596">
        <v>1559.3946885683997</v>
      </c>
      <c r="H23" s="596">
        <v>7593.984779519913</v>
      </c>
      <c r="I23" s="548">
        <f t="shared" si="0"/>
        <v>54.922564819970454</v>
      </c>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row>
    <row r="24" spans="1:107" s="25" customFormat="1">
      <c r="A24" s="24"/>
      <c r="B24" s="446" t="s">
        <v>886</v>
      </c>
      <c r="C24" s="547" t="s">
        <v>887</v>
      </c>
      <c r="D24" s="596">
        <v>0</v>
      </c>
      <c r="E24" s="596">
        <v>0</v>
      </c>
      <c r="F24" s="596">
        <v>0</v>
      </c>
      <c r="G24" s="596">
        <v>0</v>
      </c>
      <c r="H24" s="596">
        <v>0</v>
      </c>
      <c r="I24" s="548">
        <v>0</v>
      </c>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row>
    <row r="25" spans="1:107" s="25" customFormat="1">
      <c r="A25" s="24"/>
      <c r="B25" s="446" t="s">
        <v>888</v>
      </c>
      <c r="C25" s="547" t="s">
        <v>889</v>
      </c>
      <c r="D25" s="596">
        <v>493.92108536289987</v>
      </c>
      <c r="E25" s="596">
        <v>153.75799209580003</v>
      </c>
      <c r="F25" s="596">
        <v>493.92108536289987</v>
      </c>
      <c r="G25" s="596">
        <v>15.213246945</v>
      </c>
      <c r="H25" s="596">
        <v>331.14257047983455</v>
      </c>
      <c r="I25" s="548">
        <f>(H25/(F25+G25))*100</f>
        <v>65.040314405585107</v>
      </c>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row>
    <row r="26" spans="1:107" s="25" customFormat="1">
      <c r="A26" s="24"/>
      <c r="B26" s="446" t="s">
        <v>890</v>
      </c>
      <c r="C26" s="547" t="s">
        <v>891</v>
      </c>
      <c r="D26" s="596">
        <v>1123.1316992871</v>
      </c>
      <c r="E26" s="596">
        <v>400.23807526419984</v>
      </c>
      <c r="F26" s="596">
        <v>1122.7858364521001</v>
      </c>
      <c r="G26" s="596">
        <v>114.37652952489998</v>
      </c>
      <c r="H26" s="596">
        <v>1138.4086495784366</v>
      </c>
      <c r="I26" s="548">
        <f>(H26/(F26+G26))*100</f>
        <v>92.017723856271957</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row>
    <row r="27" spans="1:107" s="25" customFormat="1">
      <c r="A27" s="24"/>
      <c r="B27" s="446" t="s">
        <v>892</v>
      </c>
      <c r="C27" s="547" t="s">
        <v>893</v>
      </c>
      <c r="D27" s="596">
        <v>1060.0312366999997</v>
      </c>
      <c r="E27" s="596">
        <v>546.66960546999962</v>
      </c>
      <c r="F27" s="596">
        <v>1060.0312367000004</v>
      </c>
      <c r="G27" s="596">
        <v>1.2386590242385865E-13</v>
      </c>
      <c r="H27" s="596">
        <v>1219.0644058749999</v>
      </c>
      <c r="I27" s="548">
        <f>(H27/(F27+G27))*100</f>
        <v>115.00268705949533</v>
      </c>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row>
    <row r="28" spans="1:107" s="25" customFormat="1">
      <c r="A28" s="24"/>
      <c r="B28" s="446">
        <v>10</v>
      </c>
      <c r="C28" s="547" t="s">
        <v>596</v>
      </c>
      <c r="D28" s="596">
        <v>800.63743560953947</v>
      </c>
      <c r="E28" s="596">
        <v>512.84639368981811</v>
      </c>
      <c r="F28" s="596">
        <v>779.91261046503951</v>
      </c>
      <c r="G28" s="596">
        <v>316.11720595320014</v>
      </c>
      <c r="H28" s="596">
        <v>1452.7740562574431</v>
      </c>
      <c r="I28" s="548">
        <f>(H28/(F28+G28))*100</f>
        <v>132.5487714380821</v>
      </c>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row>
    <row r="29" spans="1:107" s="25" customFormat="1">
      <c r="A29" s="24"/>
      <c r="B29" s="446">
        <v>11</v>
      </c>
      <c r="C29" s="547" t="s">
        <v>894</v>
      </c>
      <c r="D29" s="596">
        <v>0</v>
      </c>
      <c r="E29" s="596">
        <v>0</v>
      </c>
      <c r="F29" s="596">
        <v>0</v>
      </c>
      <c r="G29" s="596">
        <v>0</v>
      </c>
      <c r="H29" s="596">
        <v>0</v>
      </c>
      <c r="I29" s="548">
        <v>0</v>
      </c>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row>
    <row r="30" spans="1:107" s="25" customFormat="1">
      <c r="A30" s="24"/>
      <c r="B30" s="446" t="s">
        <v>194</v>
      </c>
      <c r="C30" s="547" t="s">
        <v>895</v>
      </c>
      <c r="D30" s="596">
        <v>0</v>
      </c>
      <c r="E30" s="596">
        <v>0</v>
      </c>
      <c r="F30" s="596">
        <v>0</v>
      </c>
      <c r="G30" s="596">
        <v>0</v>
      </c>
      <c r="H30" s="596">
        <v>0</v>
      </c>
      <c r="I30" s="548">
        <v>0</v>
      </c>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row>
    <row r="31" spans="1:107" s="25" customFormat="1">
      <c r="A31" s="24"/>
      <c r="B31" s="446" t="s">
        <v>242</v>
      </c>
      <c r="C31" s="547" t="s">
        <v>896</v>
      </c>
      <c r="D31" s="596">
        <v>0</v>
      </c>
      <c r="E31" s="596">
        <v>0</v>
      </c>
      <c r="F31" s="596">
        <v>0</v>
      </c>
      <c r="G31" s="596">
        <v>0</v>
      </c>
      <c r="H31" s="596">
        <v>0</v>
      </c>
      <c r="I31" s="548">
        <v>0</v>
      </c>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row>
    <row r="32" spans="1:107" s="25" customFormat="1">
      <c r="A32" s="24"/>
      <c r="B32" s="446" t="s">
        <v>244</v>
      </c>
      <c r="C32" s="547" t="s">
        <v>897</v>
      </c>
      <c r="D32" s="596">
        <v>2572.9412934499992</v>
      </c>
      <c r="E32" s="596">
        <v>77.064474750000002</v>
      </c>
      <c r="F32" s="596">
        <v>2572.9412934499992</v>
      </c>
      <c r="G32" s="596">
        <v>21.984812999999999</v>
      </c>
      <c r="H32" s="596">
        <v>1411.2565619580002</v>
      </c>
      <c r="I32" s="548">
        <f>(H32/(F32+G32))*100</f>
        <v>54.385231180577861</v>
      </c>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row>
    <row r="33" spans="1:122" s="25" customFormat="1">
      <c r="A33" s="24"/>
      <c r="B33" s="395">
        <v>11</v>
      </c>
      <c r="C33" s="535" t="s">
        <v>267</v>
      </c>
      <c r="D33" s="597">
        <v>91552.73768386757</v>
      </c>
      <c r="E33" s="597">
        <v>50957.054647608078</v>
      </c>
      <c r="F33" s="597">
        <v>90927.468341768661</v>
      </c>
      <c r="G33" s="597">
        <v>11065.328503556399</v>
      </c>
      <c r="H33" s="597">
        <v>64543.647052323417</v>
      </c>
      <c r="I33" s="595">
        <f>(H33/(F33+G33))*100</f>
        <v>63.282554306463098</v>
      </c>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row>
    <row r="34" spans="1:122" s="25" customFormat="1">
      <c r="A34" s="24"/>
      <c r="B34" s="24"/>
      <c r="C34" s="24"/>
      <c r="D34" s="24"/>
      <c r="E34" s="24"/>
      <c r="F34" s="24"/>
      <c r="G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row>
    <row r="35" spans="1:122" s="25" customForma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row>
    <row r="36" spans="1:122" s="25" customFormat="1">
      <c r="A36" s="24"/>
      <c r="B36" s="24"/>
      <c r="C36" s="24"/>
      <c r="D36" s="24"/>
      <c r="E36" s="24"/>
      <c r="F36" s="507"/>
      <c r="G36" s="507"/>
      <c r="H36" s="24"/>
      <c r="I36" s="24"/>
      <c r="J36" s="22"/>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row>
    <row r="37" spans="1:122">
      <c r="B37" s="24"/>
      <c r="C37" s="24"/>
      <c r="DD37"/>
      <c r="DE37"/>
      <c r="DF37"/>
      <c r="DG37"/>
      <c r="DH37"/>
      <c r="DI37"/>
      <c r="DJ37"/>
      <c r="DK37"/>
      <c r="DL37"/>
      <c r="DM37"/>
      <c r="DN37"/>
      <c r="DO37"/>
      <c r="DP37"/>
      <c r="DQ37"/>
      <c r="DR37"/>
    </row>
    <row r="38" spans="1:122">
      <c r="B38" s="24"/>
      <c r="C38" s="24"/>
      <c r="DD38"/>
      <c r="DE38"/>
      <c r="DF38"/>
      <c r="DG38"/>
      <c r="DH38"/>
      <c r="DI38"/>
      <c r="DJ38"/>
      <c r="DK38"/>
      <c r="DL38"/>
      <c r="DM38"/>
      <c r="DN38"/>
      <c r="DO38"/>
      <c r="DP38"/>
      <c r="DQ38"/>
      <c r="DR38"/>
    </row>
    <row r="39" spans="1:122">
      <c r="B39" s="24"/>
      <c r="C39" s="24"/>
    </row>
    <row r="40" spans="1:122">
      <c r="B40" s="24"/>
      <c r="C40" s="24"/>
    </row>
    <row r="41" spans="1:122">
      <c r="B41" s="24"/>
      <c r="C41" s="24"/>
    </row>
    <row r="53" spans="6:6">
      <c r="F53" s="179"/>
    </row>
  </sheetData>
  <mergeCells count="5">
    <mergeCell ref="D5:E5"/>
    <mergeCell ref="F5:G5"/>
    <mergeCell ref="H5:I5"/>
    <mergeCell ref="B5:B6"/>
    <mergeCell ref="C5:C7"/>
  </mergeCells>
  <hyperlinks>
    <hyperlink ref="L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sheetPr codeName="Ark40"/>
  <dimension ref="A2:EH59"/>
  <sheetViews>
    <sheetView zoomScale="90" zoomScaleNormal="90" zoomScaleSheetLayoutView="90" workbookViewId="0">
      <selection activeCell="F49" sqref="F49"/>
    </sheetView>
  </sheetViews>
  <sheetFormatPr defaultColWidth="22.5703125" defaultRowHeight="15"/>
  <cols>
    <col min="1" max="1" width="5" style="21" customWidth="1"/>
    <col min="2" max="2" width="31.42578125" style="21" customWidth="1"/>
    <col min="3" max="3" width="67.7109375" style="21" customWidth="1"/>
    <col min="4" max="4" width="14.5703125" style="21" customWidth="1"/>
    <col min="5" max="5" width="12.5703125" style="21" customWidth="1"/>
    <col min="6" max="6" width="14.42578125" style="21" customWidth="1"/>
    <col min="7" max="30" width="12.5703125" style="21" customWidth="1"/>
    <col min="31" max="32" width="10.7109375" style="21" customWidth="1"/>
    <col min="33" max="33" width="15.7109375" style="21" customWidth="1"/>
    <col min="34" max="138" width="22.5703125" style="21"/>
  </cols>
  <sheetData>
    <row r="2" spans="1:138" ht="21">
      <c r="A2" s="20"/>
      <c r="B2" s="85" t="s">
        <v>898</v>
      </c>
      <c r="AG2" s="201" t="s">
        <v>152</v>
      </c>
    </row>
    <row r="3" spans="1:138">
      <c r="DT3"/>
      <c r="DU3"/>
      <c r="DV3"/>
      <c r="DW3"/>
      <c r="DX3"/>
      <c r="DY3"/>
      <c r="DZ3"/>
      <c r="EA3"/>
      <c r="EB3"/>
      <c r="EC3"/>
      <c r="ED3"/>
      <c r="EE3"/>
      <c r="EF3"/>
      <c r="EG3"/>
      <c r="EH3"/>
    </row>
    <row r="4" spans="1:138">
      <c r="DT4"/>
      <c r="DU4"/>
      <c r="DV4"/>
      <c r="DW4"/>
      <c r="DX4"/>
      <c r="DY4"/>
      <c r="DZ4"/>
      <c r="EA4"/>
      <c r="EB4"/>
      <c r="EC4"/>
      <c r="ED4"/>
      <c r="EE4"/>
      <c r="EF4"/>
      <c r="EG4"/>
      <c r="EH4"/>
    </row>
    <row r="5" spans="1:138" s="23" customFormat="1">
      <c r="A5" s="22"/>
      <c r="B5" s="679" t="s">
        <v>269</v>
      </c>
      <c r="C5" s="650" t="s">
        <v>852</v>
      </c>
      <c r="D5" s="766" t="s">
        <v>899</v>
      </c>
      <c r="E5" s="766"/>
      <c r="F5" s="766"/>
      <c r="G5" s="766"/>
      <c r="H5" s="766"/>
      <c r="I5" s="766"/>
      <c r="J5" s="766"/>
      <c r="K5" s="766"/>
      <c r="L5" s="766"/>
      <c r="M5" s="766"/>
      <c r="N5" s="766"/>
      <c r="O5" s="766"/>
      <c r="P5" s="766"/>
      <c r="Q5" s="766"/>
      <c r="R5" s="766"/>
      <c r="S5" s="766"/>
      <c r="T5" s="766"/>
      <c r="U5" s="766"/>
      <c r="V5" s="766"/>
      <c r="W5" s="766"/>
      <c r="X5" s="766"/>
      <c r="Y5" s="766"/>
      <c r="Z5" s="766"/>
      <c r="AA5" s="766"/>
      <c r="AB5" s="766"/>
      <c r="AC5" s="767" t="s">
        <v>267</v>
      </c>
      <c r="AD5" s="767" t="s">
        <v>900</v>
      </c>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row>
    <row r="6" spans="1:138" s="23" customFormat="1">
      <c r="A6" s="22"/>
      <c r="B6" s="681"/>
      <c r="C6" s="650"/>
      <c r="D6" s="160">
        <v>0</v>
      </c>
      <c r="E6" s="440">
        <v>0.02</v>
      </c>
      <c r="F6" s="160">
        <v>0.04</v>
      </c>
      <c r="G6" s="440">
        <v>0.1</v>
      </c>
      <c r="H6" s="440">
        <v>0.2</v>
      </c>
      <c r="I6" s="440">
        <v>0.3</v>
      </c>
      <c r="J6" s="440">
        <v>0.35</v>
      </c>
      <c r="K6" s="440">
        <v>0.4</v>
      </c>
      <c r="L6" s="440">
        <v>0.45</v>
      </c>
      <c r="M6" s="440">
        <v>0.5</v>
      </c>
      <c r="N6" s="440">
        <v>0.6</v>
      </c>
      <c r="O6" s="440">
        <v>0.7</v>
      </c>
      <c r="P6" s="440">
        <v>0.75</v>
      </c>
      <c r="Q6" s="440">
        <v>0.8</v>
      </c>
      <c r="R6" s="440">
        <v>0.9</v>
      </c>
      <c r="S6" s="440">
        <v>1</v>
      </c>
      <c r="T6" s="440">
        <v>1.05</v>
      </c>
      <c r="U6" s="440">
        <v>1.1000000000000001</v>
      </c>
      <c r="V6" s="440">
        <v>1.3</v>
      </c>
      <c r="W6" s="440">
        <v>1.5</v>
      </c>
      <c r="X6" s="440">
        <v>2.5</v>
      </c>
      <c r="Y6" s="440">
        <v>3.7</v>
      </c>
      <c r="Z6" s="440">
        <v>4</v>
      </c>
      <c r="AA6" s="440">
        <v>12.5</v>
      </c>
      <c r="AB6" s="440" t="s">
        <v>901</v>
      </c>
      <c r="AC6" s="767"/>
      <c r="AD6" s="767"/>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row>
    <row r="7" spans="1:138" s="25" customFormat="1">
      <c r="A7" s="24"/>
      <c r="B7" s="314">
        <v>1</v>
      </c>
      <c r="C7" s="550" t="s">
        <v>866</v>
      </c>
      <c r="D7" s="599">
        <v>11712.700140550001</v>
      </c>
      <c r="E7" s="599">
        <v>0</v>
      </c>
      <c r="F7" s="599">
        <v>0</v>
      </c>
      <c r="G7" s="599">
        <v>0</v>
      </c>
      <c r="H7" s="599">
        <v>0</v>
      </c>
      <c r="I7" s="599">
        <v>0</v>
      </c>
      <c r="J7" s="599">
        <v>0</v>
      </c>
      <c r="K7" s="599">
        <v>0</v>
      </c>
      <c r="L7" s="599">
        <v>0</v>
      </c>
      <c r="M7" s="599">
        <v>0</v>
      </c>
      <c r="N7" s="599">
        <v>0</v>
      </c>
      <c r="O7" s="599">
        <v>0</v>
      </c>
      <c r="P7" s="599">
        <v>0</v>
      </c>
      <c r="Q7" s="599">
        <v>0</v>
      </c>
      <c r="R7" s="599">
        <v>0</v>
      </c>
      <c r="S7" s="599">
        <v>0.90680276999999998</v>
      </c>
      <c r="T7" s="599">
        <v>0</v>
      </c>
      <c r="U7" s="599">
        <v>0</v>
      </c>
      <c r="V7" s="599">
        <v>0</v>
      </c>
      <c r="W7" s="599">
        <v>0</v>
      </c>
      <c r="X7" s="599">
        <v>0</v>
      </c>
      <c r="Y7" s="599">
        <v>0</v>
      </c>
      <c r="Z7" s="552">
        <v>0</v>
      </c>
      <c r="AA7" s="552">
        <v>0</v>
      </c>
      <c r="AB7" s="552">
        <v>0</v>
      </c>
      <c r="AC7" s="601">
        <v>11713.606943320001</v>
      </c>
      <c r="AD7" s="607">
        <v>11713.606943320001</v>
      </c>
      <c r="AE7" s="24"/>
      <c r="AF7" s="60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row>
    <row r="8" spans="1:138" s="25" customFormat="1">
      <c r="A8" s="24"/>
      <c r="B8" s="314">
        <v>2</v>
      </c>
      <c r="C8" s="547" t="s">
        <v>902</v>
      </c>
      <c r="D8" s="599">
        <v>81.146294178039994</v>
      </c>
      <c r="E8" s="599">
        <v>0</v>
      </c>
      <c r="F8" s="599">
        <v>0</v>
      </c>
      <c r="G8" s="599">
        <v>0</v>
      </c>
      <c r="H8" s="599">
        <v>5.905913</v>
      </c>
      <c r="I8" s="599">
        <v>0</v>
      </c>
      <c r="J8" s="599">
        <v>0</v>
      </c>
      <c r="K8" s="599">
        <v>0</v>
      </c>
      <c r="L8" s="599">
        <v>0</v>
      </c>
      <c r="M8" s="599">
        <v>0</v>
      </c>
      <c r="N8" s="599">
        <v>0</v>
      </c>
      <c r="O8" s="599">
        <v>0</v>
      </c>
      <c r="P8" s="599">
        <v>0</v>
      </c>
      <c r="Q8" s="599">
        <v>0</v>
      </c>
      <c r="R8" s="599">
        <v>0</v>
      </c>
      <c r="S8" s="599">
        <v>0.41716422075820803</v>
      </c>
      <c r="T8" s="599">
        <v>0</v>
      </c>
      <c r="U8" s="599">
        <v>0</v>
      </c>
      <c r="V8" s="599">
        <v>0</v>
      </c>
      <c r="W8" s="599">
        <v>0</v>
      </c>
      <c r="X8" s="599">
        <v>0</v>
      </c>
      <c r="Y8" s="599">
        <v>0</v>
      </c>
      <c r="Z8" s="552">
        <v>0</v>
      </c>
      <c r="AA8" s="552">
        <v>0</v>
      </c>
      <c r="AB8" s="552">
        <v>0</v>
      </c>
      <c r="AC8" s="601">
        <v>87.469371398798216</v>
      </c>
      <c r="AD8" s="607">
        <v>87.469371398798216</v>
      </c>
      <c r="AE8" s="24"/>
      <c r="AF8" s="60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row>
    <row r="9" spans="1:138" s="25" customFormat="1">
      <c r="A9" s="24"/>
      <c r="B9" s="314" t="s">
        <v>868</v>
      </c>
      <c r="C9" s="547" t="s">
        <v>903</v>
      </c>
      <c r="D9" s="599">
        <v>0.74583881804000007</v>
      </c>
      <c r="E9" s="599">
        <v>0</v>
      </c>
      <c r="F9" s="599">
        <v>0</v>
      </c>
      <c r="G9" s="599">
        <v>0</v>
      </c>
      <c r="H9" s="599">
        <v>5.905913</v>
      </c>
      <c r="I9" s="599">
        <v>0</v>
      </c>
      <c r="J9" s="599">
        <v>0</v>
      </c>
      <c r="K9" s="599">
        <v>0</v>
      </c>
      <c r="L9" s="599">
        <v>0</v>
      </c>
      <c r="M9" s="599">
        <v>0</v>
      </c>
      <c r="N9" s="599">
        <v>0</v>
      </c>
      <c r="O9" s="599">
        <v>0</v>
      </c>
      <c r="P9" s="599">
        <v>0</v>
      </c>
      <c r="Q9" s="599">
        <v>0</v>
      </c>
      <c r="R9" s="599">
        <v>0</v>
      </c>
      <c r="S9" s="599">
        <v>0</v>
      </c>
      <c r="T9" s="599">
        <v>0</v>
      </c>
      <c r="U9" s="599">
        <v>0</v>
      </c>
      <c r="V9" s="599">
        <v>0</v>
      </c>
      <c r="W9" s="599">
        <v>0</v>
      </c>
      <c r="X9" s="599">
        <v>0</v>
      </c>
      <c r="Y9" s="599">
        <v>0</v>
      </c>
      <c r="Z9" s="552">
        <v>0</v>
      </c>
      <c r="AA9" s="552">
        <v>0</v>
      </c>
      <c r="AB9" s="552">
        <v>0</v>
      </c>
      <c r="AC9" s="601">
        <v>6.6517518180400002</v>
      </c>
      <c r="AD9" s="607">
        <v>0</v>
      </c>
      <c r="AE9" s="24"/>
      <c r="AF9" s="60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row>
    <row r="10" spans="1:138" s="25" customFormat="1">
      <c r="A10" s="24"/>
      <c r="B10" s="314" t="s">
        <v>870</v>
      </c>
      <c r="C10" s="547" t="s">
        <v>904</v>
      </c>
      <c r="D10" s="599">
        <v>80.400455359999995</v>
      </c>
      <c r="E10" s="599">
        <v>0</v>
      </c>
      <c r="F10" s="599">
        <v>0</v>
      </c>
      <c r="G10" s="599">
        <v>0</v>
      </c>
      <c r="H10" s="599">
        <v>0</v>
      </c>
      <c r="I10" s="599">
        <v>0</v>
      </c>
      <c r="J10" s="599">
        <v>0</v>
      </c>
      <c r="K10" s="599">
        <v>0</v>
      </c>
      <c r="L10" s="599">
        <v>0</v>
      </c>
      <c r="M10" s="599">
        <v>0</v>
      </c>
      <c r="N10" s="599">
        <v>0</v>
      </c>
      <c r="O10" s="599">
        <v>0</v>
      </c>
      <c r="P10" s="599">
        <v>0</v>
      </c>
      <c r="Q10" s="599">
        <v>0</v>
      </c>
      <c r="R10" s="599">
        <v>0</v>
      </c>
      <c r="S10" s="599">
        <v>0.41716422075820803</v>
      </c>
      <c r="T10" s="599">
        <v>0</v>
      </c>
      <c r="U10" s="599">
        <v>0</v>
      </c>
      <c r="V10" s="599">
        <v>0</v>
      </c>
      <c r="W10" s="599">
        <v>0</v>
      </c>
      <c r="X10" s="599">
        <v>0</v>
      </c>
      <c r="Y10" s="599">
        <v>0</v>
      </c>
      <c r="Z10" s="552">
        <v>0</v>
      </c>
      <c r="AA10" s="552">
        <v>0</v>
      </c>
      <c r="AB10" s="552">
        <v>0</v>
      </c>
      <c r="AC10" s="601">
        <v>80.817619580758219</v>
      </c>
      <c r="AD10" s="607">
        <v>80.817619580758219</v>
      </c>
      <c r="AE10" s="24"/>
      <c r="AF10" s="60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row>
    <row r="11" spans="1:138" s="25" customFormat="1">
      <c r="A11" s="24"/>
      <c r="B11" s="314">
        <v>3</v>
      </c>
      <c r="C11" s="547" t="s">
        <v>872</v>
      </c>
      <c r="D11" s="599">
        <v>0</v>
      </c>
      <c r="E11" s="599">
        <v>0</v>
      </c>
      <c r="F11" s="599">
        <v>0</v>
      </c>
      <c r="G11" s="599">
        <v>0</v>
      </c>
      <c r="H11" s="599">
        <v>0</v>
      </c>
      <c r="I11" s="599">
        <v>0</v>
      </c>
      <c r="J11" s="599">
        <v>0</v>
      </c>
      <c r="K11" s="599">
        <v>0</v>
      </c>
      <c r="L11" s="599">
        <v>0</v>
      </c>
      <c r="M11" s="599">
        <v>0</v>
      </c>
      <c r="N11" s="599">
        <v>0</v>
      </c>
      <c r="O11" s="599">
        <v>0</v>
      </c>
      <c r="P11" s="599">
        <v>0</v>
      </c>
      <c r="Q11" s="599">
        <v>0</v>
      </c>
      <c r="R11" s="599">
        <v>0</v>
      </c>
      <c r="S11" s="599">
        <v>0</v>
      </c>
      <c r="T11" s="599">
        <v>0</v>
      </c>
      <c r="U11" s="599">
        <v>0</v>
      </c>
      <c r="V11" s="599">
        <v>0</v>
      </c>
      <c r="W11" s="599">
        <v>0</v>
      </c>
      <c r="X11" s="599">
        <v>0</v>
      </c>
      <c r="Y11" s="599">
        <v>0</v>
      </c>
      <c r="Z11" s="599">
        <v>0</v>
      </c>
      <c r="AA11" s="599">
        <v>0</v>
      </c>
      <c r="AB11" s="599">
        <v>0</v>
      </c>
      <c r="AC11" s="599">
        <v>0</v>
      </c>
      <c r="AD11" s="599">
        <v>0</v>
      </c>
      <c r="AE11" s="24"/>
      <c r="AF11" s="60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row>
    <row r="12" spans="1:138" s="25" customFormat="1">
      <c r="A12" s="24"/>
      <c r="B12" s="314" t="s">
        <v>873</v>
      </c>
      <c r="C12" s="547" t="s">
        <v>874</v>
      </c>
      <c r="D12" s="599">
        <v>0</v>
      </c>
      <c r="E12" s="599">
        <v>0</v>
      </c>
      <c r="F12" s="599">
        <v>0</v>
      </c>
      <c r="G12" s="599">
        <v>0</v>
      </c>
      <c r="H12" s="599">
        <v>0</v>
      </c>
      <c r="I12" s="599">
        <v>0</v>
      </c>
      <c r="J12" s="599">
        <v>0</v>
      </c>
      <c r="K12" s="599">
        <v>0</v>
      </c>
      <c r="L12" s="599">
        <v>0</v>
      </c>
      <c r="M12" s="599">
        <v>0</v>
      </c>
      <c r="N12" s="599">
        <v>0</v>
      </c>
      <c r="O12" s="599">
        <v>0</v>
      </c>
      <c r="P12" s="599">
        <v>0</v>
      </c>
      <c r="Q12" s="599">
        <v>0</v>
      </c>
      <c r="R12" s="599">
        <v>0</v>
      </c>
      <c r="S12" s="599">
        <v>0</v>
      </c>
      <c r="T12" s="599">
        <v>0</v>
      </c>
      <c r="U12" s="599">
        <v>0</v>
      </c>
      <c r="V12" s="599">
        <v>0</v>
      </c>
      <c r="W12" s="599">
        <v>0</v>
      </c>
      <c r="X12" s="599">
        <v>0</v>
      </c>
      <c r="Y12" s="599">
        <v>0</v>
      </c>
      <c r="Z12" s="599">
        <v>0</v>
      </c>
      <c r="AA12" s="599">
        <v>0</v>
      </c>
      <c r="AB12" s="599">
        <v>0</v>
      </c>
      <c r="AC12" s="599">
        <v>0</v>
      </c>
      <c r="AD12" s="599">
        <v>0</v>
      </c>
      <c r="AE12" s="24"/>
      <c r="AF12" s="60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row>
    <row r="13" spans="1:138" s="25" customFormat="1">
      <c r="A13" s="24"/>
      <c r="B13" s="314">
        <v>4</v>
      </c>
      <c r="C13" s="547" t="s">
        <v>588</v>
      </c>
      <c r="D13" s="599">
        <v>0</v>
      </c>
      <c r="E13" s="599">
        <v>0</v>
      </c>
      <c r="F13" s="599">
        <v>0</v>
      </c>
      <c r="G13" s="599">
        <v>0</v>
      </c>
      <c r="H13" s="599">
        <v>72.638114525045069</v>
      </c>
      <c r="I13" s="599">
        <v>731.38410498976771</v>
      </c>
      <c r="J13" s="599">
        <v>0</v>
      </c>
      <c r="K13" s="599">
        <v>1893.0041544850499</v>
      </c>
      <c r="L13" s="599">
        <v>0</v>
      </c>
      <c r="M13" s="599">
        <v>945.21750213131236</v>
      </c>
      <c r="N13" s="599">
        <v>0</v>
      </c>
      <c r="O13" s="599">
        <v>0</v>
      </c>
      <c r="P13" s="599">
        <v>0</v>
      </c>
      <c r="Q13" s="599">
        <v>0</v>
      </c>
      <c r="R13" s="599">
        <v>0</v>
      </c>
      <c r="S13" s="599">
        <v>1.0473423964392627</v>
      </c>
      <c r="T13" s="599">
        <v>0</v>
      </c>
      <c r="U13" s="599">
        <v>0</v>
      </c>
      <c r="V13" s="599">
        <v>0</v>
      </c>
      <c r="W13" s="599">
        <v>-16.992173199999808</v>
      </c>
      <c r="X13" s="599">
        <v>0</v>
      </c>
      <c r="Y13" s="599">
        <v>0</v>
      </c>
      <c r="Z13" s="552">
        <v>0</v>
      </c>
      <c r="AA13" s="552">
        <v>0</v>
      </c>
      <c r="AB13" s="552">
        <v>0</v>
      </c>
      <c r="AC13" s="601">
        <v>3626.2990453276143</v>
      </c>
      <c r="AD13" s="607">
        <v>3363.3464749476143</v>
      </c>
      <c r="AE13" s="24"/>
      <c r="AF13" s="60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row>
    <row r="14" spans="1:138" s="25" customFormat="1">
      <c r="A14" s="24"/>
      <c r="B14" s="314">
        <v>5</v>
      </c>
      <c r="C14" s="547" t="s">
        <v>582</v>
      </c>
      <c r="D14" s="599">
        <v>0</v>
      </c>
      <c r="E14" s="599">
        <v>0</v>
      </c>
      <c r="F14" s="599">
        <v>0</v>
      </c>
      <c r="G14" s="599">
        <v>2343.2340127200005</v>
      </c>
      <c r="H14" s="599">
        <v>0</v>
      </c>
      <c r="I14" s="599">
        <v>0</v>
      </c>
      <c r="J14" s="599">
        <v>0</v>
      </c>
      <c r="K14" s="599">
        <v>0</v>
      </c>
      <c r="L14" s="599">
        <v>0</v>
      </c>
      <c r="M14" s="599">
        <v>0</v>
      </c>
      <c r="N14" s="599">
        <v>0</v>
      </c>
      <c r="O14" s="599">
        <v>0</v>
      </c>
      <c r="P14" s="599">
        <v>0</v>
      </c>
      <c r="Q14" s="599">
        <v>0</v>
      </c>
      <c r="R14" s="599">
        <v>0</v>
      </c>
      <c r="S14" s="599">
        <v>0</v>
      </c>
      <c r="T14" s="599">
        <v>0</v>
      </c>
      <c r="U14" s="599">
        <v>0</v>
      </c>
      <c r="V14" s="599">
        <v>0</v>
      </c>
      <c r="W14" s="599">
        <v>0</v>
      </c>
      <c r="X14" s="599">
        <v>0</v>
      </c>
      <c r="Y14" s="599">
        <v>0</v>
      </c>
      <c r="Z14" s="552">
        <v>0</v>
      </c>
      <c r="AA14" s="552">
        <v>0</v>
      </c>
      <c r="AB14" s="599">
        <v>0</v>
      </c>
      <c r="AC14" s="601">
        <v>2343.2340127200005</v>
      </c>
      <c r="AD14" s="607">
        <v>2108.9106114500005</v>
      </c>
      <c r="AE14" s="24"/>
      <c r="AF14" s="60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row>
    <row r="15" spans="1:138" s="25" customFormat="1">
      <c r="A15" s="24"/>
      <c r="B15" s="314">
        <v>6</v>
      </c>
      <c r="C15" s="547" t="s">
        <v>594</v>
      </c>
      <c r="D15" s="600">
        <v>0</v>
      </c>
      <c r="E15" s="600">
        <v>0</v>
      </c>
      <c r="F15" s="600">
        <v>0</v>
      </c>
      <c r="G15" s="600">
        <v>0</v>
      </c>
      <c r="H15" s="600">
        <v>335.557006</v>
      </c>
      <c r="I15" s="600">
        <v>0</v>
      </c>
      <c r="J15" s="600">
        <v>0</v>
      </c>
      <c r="K15" s="600">
        <v>0</v>
      </c>
      <c r="L15" s="600">
        <v>0</v>
      </c>
      <c r="M15" s="600">
        <v>0</v>
      </c>
      <c r="N15" s="600">
        <v>0</v>
      </c>
      <c r="O15" s="600">
        <v>0</v>
      </c>
      <c r="P15" s="600">
        <v>0</v>
      </c>
      <c r="Q15" s="600">
        <v>0</v>
      </c>
      <c r="R15" s="600">
        <v>0</v>
      </c>
      <c r="S15" s="600">
        <v>17365.493699756738</v>
      </c>
      <c r="T15" s="600">
        <v>0</v>
      </c>
      <c r="U15" s="600">
        <v>0</v>
      </c>
      <c r="V15" s="600">
        <v>120.52969779999999</v>
      </c>
      <c r="W15" s="600">
        <v>0</v>
      </c>
      <c r="X15" s="600">
        <v>0</v>
      </c>
      <c r="Y15" s="600">
        <v>0</v>
      </c>
      <c r="Z15" s="553">
        <v>0</v>
      </c>
      <c r="AA15" s="553">
        <v>0</v>
      </c>
      <c r="AB15" s="600">
        <v>0</v>
      </c>
      <c r="AC15" s="601">
        <v>17821.580403556734</v>
      </c>
      <c r="AD15" s="607">
        <v>17743.360353876735</v>
      </c>
      <c r="AE15" s="24"/>
      <c r="AF15" s="60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row>
    <row r="16" spans="1:138" s="25" customFormat="1">
      <c r="A16" s="24"/>
      <c r="B16" s="314" t="s">
        <v>875</v>
      </c>
      <c r="C16" s="547" t="s">
        <v>905</v>
      </c>
      <c r="D16" s="599">
        <v>0</v>
      </c>
      <c r="E16" s="599">
        <v>0</v>
      </c>
      <c r="F16" s="599">
        <v>0</v>
      </c>
      <c r="G16" s="599">
        <v>0</v>
      </c>
      <c r="H16" s="599">
        <v>0</v>
      </c>
      <c r="I16" s="599">
        <v>0</v>
      </c>
      <c r="J16" s="599">
        <v>0</v>
      </c>
      <c r="K16" s="599">
        <v>0</v>
      </c>
      <c r="L16" s="599">
        <v>0</v>
      </c>
      <c r="M16" s="599">
        <v>0</v>
      </c>
      <c r="N16" s="599">
        <v>0</v>
      </c>
      <c r="O16" s="599">
        <v>0</v>
      </c>
      <c r="P16" s="599">
        <v>0</v>
      </c>
      <c r="Q16" s="599">
        <v>0</v>
      </c>
      <c r="R16" s="599">
        <v>0</v>
      </c>
      <c r="S16" s="599">
        <v>798.37762636000002</v>
      </c>
      <c r="T16" s="599">
        <v>0</v>
      </c>
      <c r="U16" s="599">
        <v>0</v>
      </c>
      <c r="V16" s="599">
        <v>120.52969779999999</v>
      </c>
      <c r="W16" s="599">
        <v>0</v>
      </c>
      <c r="X16" s="599">
        <v>0</v>
      </c>
      <c r="Y16" s="599">
        <v>0</v>
      </c>
      <c r="Z16" s="552">
        <v>0</v>
      </c>
      <c r="AA16" s="552">
        <v>0</v>
      </c>
      <c r="AB16" s="599">
        <v>0</v>
      </c>
      <c r="AC16" s="601">
        <v>918.90732415999992</v>
      </c>
      <c r="AD16" s="607">
        <v>918.90732415999992</v>
      </c>
      <c r="AE16" s="24"/>
      <c r="AF16" s="60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row>
    <row r="17" spans="1:123" s="25" customFormat="1">
      <c r="A17" s="24"/>
      <c r="B17" s="314">
        <v>7</v>
      </c>
      <c r="C17" s="547" t="s">
        <v>877</v>
      </c>
      <c r="D17" s="599">
        <v>0</v>
      </c>
      <c r="E17" s="599">
        <v>0</v>
      </c>
      <c r="F17" s="599">
        <v>0</v>
      </c>
      <c r="G17" s="599">
        <v>0</v>
      </c>
      <c r="H17" s="599">
        <v>0.21088789999999999</v>
      </c>
      <c r="I17" s="599">
        <v>0</v>
      </c>
      <c r="J17" s="599">
        <v>0</v>
      </c>
      <c r="K17" s="599">
        <v>0</v>
      </c>
      <c r="L17" s="599">
        <v>0</v>
      </c>
      <c r="M17" s="599">
        <v>0</v>
      </c>
      <c r="N17" s="599">
        <v>0</v>
      </c>
      <c r="O17" s="599">
        <v>0</v>
      </c>
      <c r="P17" s="599">
        <v>0</v>
      </c>
      <c r="Q17" s="599">
        <v>0</v>
      </c>
      <c r="R17" s="599">
        <v>0</v>
      </c>
      <c r="S17" s="599">
        <v>1447.2146183599991</v>
      </c>
      <c r="T17" s="599">
        <v>0</v>
      </c>
      <c r="U17" s="599">
        <v>0</v>
      </c>
      <c r="V17" s="599">
        <v>0</v>
      </c>
      <c r="W17" s="599">
        <v>6.3676777800000002</v>
      </c>
      <c r="X17" s="599">
        <v>733.99075885000002</v>
      </c>
      <c r="Y17" s="599">
        <v>0</v>
      </c>
      <c r="Z17" s="552">
        <v>0</v>
      </c>
      <c r="AA17" s="552">
        <v>0</v>
      </c>
      <c r="AB17" s="599">
        <v>0</v>
      </c>
      <c r="AC17" s="601">
        <v>2187.7839428899988</v>
      </c>
      <c r="AD17" s="607">
        <v>2187.7839428899988</v>
      </c>
      <c r="AE17" s="24"/>
      <c r="AF17" s="60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row>
    <row r="18" spans="1:123" s="25" customFormat="1">
      <c r="A18" s="24"/>
      <c r="B18" s="314" t="s">
        <v>878</v>
      </c>
      <c r="C18" s="547" t="s">
        <v>906</v>
      </c>
      <c r="D18" s="599">
        <v>0</v>
      </c>
      <c r="E18" s="599">
        <v>0</v>
      </c>
      <c r="F18" s="599">
        <v>0</v>
      </c>
      <c r="G18" s="599">
        <v>0</v>
      </c>
      <c r="H18" s="599">
        <v>0.21088789999999999</v>
      </c>
      <c r="I18" s="599">
        <v>0</v>
      </c>
      <c r="J18" s="599">
        <v>0</v>
      </c>
      <c r="K18" s="599">
        <v>0</v>
      </c>
      <c r="L18" s="599">
        <v>0</v>
      </c>
      <c r="M18" s="599">
        <v>0</v>
      </c>
      <c r="N18" s="599">
        <v>0</v>
      </c>
      <c r="O18" s="599">
        <v>0</v>
      </c>
      <c r="P18" s="599">
        <v>0</v>
      </c>
      <c r="Q18" s="599">
        <v>0</v>
      </c>
      <c r="R18" s="599">
        <v>0</v>
      </c>
      <c r="S18" s="599">
        <v>0</v>
      </c>
      <c r="T18" s="599">
        <v>0</v>
      </c>
      <c r="U18" s="599">
        <v>0</v>
      </c>
      <c r="V18" s="599">
        <v>0</v>
      </c>
      <c r="W18" s="599">
        <v>6.3676777800000002</v>
      </c>
      <c r="X18" s="599">
        <v>0</v>
      </c>
      <c r="Y18" s="599">
        <v>0</v>
      </c>
      <c r="Z18" s="552">
        <v>0</v>
      </c>
      <c r="AA18" s="552">
        <v>0</v>
      </c>
      <c r="AB18" s="599">
        <v>0</v>
      </c>
      <c r="AC18" s="601">
        <v>6.5785656800000005</v>
      </c>
      <c r="AD18" s="607">
        <v>6.5785656800000005</v>
      </c>
      <c r="AE18" s="24"/>
      <c r="AF18" s="60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row>
    <row r="19" spans="1:123" s="25" customFormat="1">
      <c r="A19" s="24"/>
      <c r="B19" s="314" t="s">
        <v>880</v>
      </c>
      <c r="C19" s="547" t="s">
        <v>907</v>
      </c>
      <c r="D19" s="599">
        <v>0</v>
      </c>
      <c r="E19" s="599">
        <v>0</v>
      </c>
      <c r="F19" s="599">
        <v>0</v>
      </c>
      <c r="G19" s="599">
        <v>0</v>
      </c>
      <c r="H19" s="599">
        <v>0</v>
      </c>
      <c r="I19" s="599">
        <v>0</v>
      </c>
      <c r="J19" s="599">
        <v>0</v>
      </c>
      <c r="K19" s="599">
        <v>0</v>
      </c>
      <c r="L19" s="599">
        <v>0</v>
      </c>
      <c r="M19" s="599">
        <v>0</v>
      </c>
      <c r="N19" s="599">
        <v>0</v>
      </c>
      <c r="O19" s="599">
        <v>0</v>
      </c>
      <c r="P19" s="599">
        <v>0</v>
      </c>
      <c r="Q19" s="599">
        <v>0</v>
      </c>
      <c r="R19" s="599">
        <v>0</v>
      </c>
      <c r="S19" s="599">
        <v>1447.2146183599991</v>
      </c>
      <c r="T19" s="599">
        <v>0</v>
      </c>
      <c r="U19" s="599">
        <v>0</v>
      </c>
      <c r="V19" s="599">
        <v>0</v>
      </c>
      <c r="W19" s="599">
        <v>0</v>
      </c>
      <c r="X19" s="599">
        <v>733.99075885000002</v>
      </c>
      <c r="Y19" s="599">
        <v>0</v>
      </c>
      <c r="Z19" s="552">
        <v>0</v>
      </c>
      <c r="AA19" s="552">
        <v>0</v>
      </c>
      <c r="AB19" s="599">
        <v>0</v>
      </c>
      <c r="AC19" s="601">
        <v>2181.2053772099989</v>
      </c>
      <c r="AD19" s="607">
        <v>2181.2053772099989</v>
      </c>
      <c r="AE19" s="24"/>
      <c r="AF19" s="60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row>
    <row r="20" spans="1:123" s="25" customFormat="1">
      <c r="A20" s="24"/>
      <c r="B20" s="314">
        <v>8</v>
      </c>
      <c r="C20" s="547" t="s">
        <v>882</v>
      </c>
      <c r="D20" s="599">
        <v>2.5868441800000004</v>
      </c>
      <c r="E20" s="599">
        <v>0</v>
      </c>
      <c r="F20" s="599">
        <v>0</v>
      </c>
      <c r="G20" s="599">
        <v>0</v>
      </c>
      <c r="H20" s="599">
        <v>0</v>
      </c>
      <c r="I20" s="599">
        <v>0</v>
      </c>
      <c r="J20" s="599">
        <v>0</v>
      </c>
      <c r="K20" s="599">
        <v>0</v>
      </c>
      <c r="L20" s="599">
        <v>155.57510153349992</v>
      </c>
      <c r="M20" s="599">
        <v>0</v>
      </c>
      <c r="N20" s="599">
        <v>0</v>
      </c>
      <c r="O20" s="599">
        <v>0</v>
      </c>
      <c r="P20" s="599">
        <v>25950.014691293796</v>
      </c>
      <c r="Q20" s="599">
        <v>0</v>
      </c>
      <c r="R20" s="599">
        <v>0</v>
      </c>
      <c r="S20" s="599">
        <v>1467.7098652521324</v>
      </c>
      <c r="T20" s="599">
        <v>0</v>
      </c>
      <c r="U20" s="599">
        <v>0</v>
      </c>
      <c r="V20" s="599">
        <v>0</v>
      </c>
      <c r="W20" s="599">
        <v>0</v>
      </c>
      <c r="X20" s="599">
        <v>0</v>
      </c>
      <c r="Y20" s="599">
        <v>0</v>
      </c>
      <c r="Z20" s="552">
        <v>0</v>
      </c>
      <c r="AA20" s="552">
        <v>0</v>
      </c>
      <c r="AB20" s="599">
        <v>0</v>
      </c>
      <c r="AC20" s="601">
        <v>27575.886502259429</v>
      </c>
      <c r="AD20" s="607">
        <v>27575.886502259429</v>
      </c>
      <c r="AE20" s="24"/>
      <c r="AF20" s="60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row>
    <row r="21" spans="1:123" s="25" customFormat="1">
      <c r="A21" s="24"/>
      <c r="B21" s="314">
        <v>9</v>
      </c>
      <c r="C21" s="547" t="s">
        <v>908</v>
      </c>
      <c r="D21" s="599">
        <v>9.7137350000000011E-2</v>
      </c>
      <c r="E21" s="599">
        <v>0</v>
      </c>
      <c r="F21" s="599">
        <v>0</v>
      </c>
      <c r="G21" s="599">
        <v>0</v>
      </c>
      <c r="H21" s="599">
        <v>5030.9065967974993</v>
      </c>
      <c r="I21" s="599">
        <v>0</v>
      </c>
      <c r="J21" s="599">
        <v>0</v>
      </c>
      <c r="K21" s="599">
        <v>0</v>
      </c>
      <c r="L21" s="599">
        <v>34.817775445699894</v>
      </c>
      <c r="M21" s="599">
        <v>0</v>
      </c>
      <c r="N21" s="599">
        <v>284.52612175999997</v>
      </c>
      <c r="O21" s="599">
        <v>0</v>
      </c>
      <c r="P21" s="599">
        <v>8186.1295236169426</v>
      </c>
      <c r="Q21" s="599">
        <v>0</v>
      </c>
      <c r="R21" s="599">
        <v>0</v>
      </c>
      <c r="S21" s="599">
        <v>2611.0185240998985</v>
      </c>
      <c r="T21" s="599">
        <v>0</v>
      </c>
      <c r="U21" s="599">
        <v>0</v>
      </c>
      <c r="V21" s="599">
        <v>0</v>
      </c>
      <c r="W21" s="599">
        <v>477.54601323000003</v>
      </c>
      <c r="X21" s="599">
        <v>0</v>
      </c>
      <c r="Y21" s="599">
        <v>0</v>
      </c>
      <c r="Z21" s="552">
        <v>0</v>
      </c>
      <c r="AA21" s="552">
        <v>0</v>
      </c>
      <c r="AB21" s="599">
        <v>7.9980949300000006</v>
      </c>
      <c r="AC21" s="601">
        <v>16633.039787230042</v>
      </c>
      <c r="AD21" s="607">
        <v>16633.039787230042</v>
      </c>
      <c r="AE21" s="24"/>
      <c r="AF21" s="60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row>
    <row r="22" spans="1:123" s="25" customFormat="1">
      <c r="A22" s="24"/>
      <c r="B22" s="314" t="s">
        <v>884</v>
      </c>
      <c r="C22" s="512" t="s">
        <v>885</v>
      </c>
      <c r="D22" s="599">
        <v>9.7137350000000011E-2</v>
      </c>
      <c r="E22" s="599">
        <v>0</v>
      </c>
      <c r="F22" s="599">
        <v>0</v>
      </c>
      <c r="G22" s="599">
        <v>0</v>
      </c>
      <c r="H22" s="599">
        <v>5030.9065967974966</v>
      </c>
      <c r="I22" s="599">
        <v>0</v>
      </c>
      <c r="J22" s="599">
        <v>0</v>
      </c>
      <c r="K22" s="599">
        <v>0</v>
      </c>
      <c r="L22" s="599">
        <v>34.70958456569992</v>
      </c>
      <c r="M22" s="599">
        <v>0</v>
      </c>
      <c r="N22" s="599">
        <v>0</v>
      </c>
      <c r="O22" s="599">
        <v>0</v>
      </c>
      <c r="P22" s="599">
        <v>7895.2066808756335</v>
      </c>
      <c r="Q22" s="599">
        <v>0</v>
      </c>
      <c r="R22" s="599">
        <v>0</v>
      </c>
      <c r="S22" s="599">
        <v>854.57408197640007</v>
      </c>
      <c r="T22" s="599">
        <v>0</v>
      </c>
      <c r="U22" s="599">
        <v>0</v>
      </c>
      <c r="V22" s="599">
        <v>0</v>
      </c>
      <c r="W22" s="599">
        <v>9.9737418699999996</v>
      </c>
      <c r="X22" s="599">
        <v>0</v>
      </c>
      <c r="Y22" s="599">
        <v>0</v>
      </c>
      <c r="Z22" s="552">
        <v>0</v>
      </c>
      <c r="AA22" s="552">
        <v>0</v>
      </c>
      <c r="AB22" s="599">
        <v>1.2440288100000001</v>
      </c>
      <c r="AC22" s="601">
        <v>13826.711852245229</v>
      </c>
      <c r="AD22" s="607">
        <v>13826.711852245229</v>
      </c>
      <c r="AE22" s="24"/>
      <c r="AF22" s="60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row>
    <row r="23" spans="1:123" s="25" customFormat="1">
      <c r="A23" s="24"/>
      <c r="B23" s="314" t="s">
        <v>909</v>
      </c>
      <c r="C23" s="512" t="s">
        <v>910</v>
      </c>
      <c r="D23" s="599">
        <v>3.4057830000000004E-2</v>
      </c>
      <c r="E23" s="599">
        <v>0</v>
      </c>
      <c r="F23" s="599">
        <v>0</v>
      </c>
      <c r="G23" s="599">
        <v>0</v>
      </c>
      <c r="H23" s="599">
        <v>0</v>
      </c>
      <c r="I23" s="599">
        <v>0</v>
      </c>
      <c r="J23" s="599">
        <v>0</v>
      </c>
      <c r="K23" s="599">
        <v>0</v>
      </c>
      <c r="L23" s="599">
        <v>2.7358632132999996</v>
      </c>
      <c r="M23" s="599">
        <v>0</v>
      </c>
      <c r="N23" s="599">
        <v>0</v>
      </c>
      <c r="O23" s="599">
        <v>0</v>
      </c>
      <c r="P23" s="599">
        <v>3279.3991469849789</v>
      </c>
      <c r="Q23" s="599">
        <v>0</v>
      </c>
      <c r="R23" s="599">
        <v>0</v>
      </c>
      <c r="S23" s="599">
        <v>414.74736965140011</v>
      </c>
      <c r="T23" s="599">
        <v>0</v>
      </c>
      <c r="U23" s="599">
        <v>0</v>
      </c>
      <c r="V23" s="599">
        <v>0</v>
      </c>
      <c r="W23" s="599">
        <v>5.8933542499999998</v>
      </c>
      <c r="X23" s="599">
        <v>0</v>
      </c>
      <c r="Y23" s="599">
        <v>0</v>
      </c>
      <c r="Z23" s="552">
        <v>0</v>
      </c>
      <c r="AA23" s="552">
        <v>0</v>
      </c>
      <c r="AB23" s="599">
        <v>1.2440288100000001</v>
      </c>
      <c r="AC23" s="601">
        <v>3704.0538207396789</v>
      </c>
      <c r="AD23" s="607">
        <v>3704.0538207396789</v>
      </c>
      <c r="AE23" s="24"/>
      <c r="AF23" s="60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row>
    <row r="24" spans="1:123" s="25" customFormat="1">
      <c r="A24" s="24"/>
      <c r="B24" s="314" t="s">
        <v>911</v>
      </c>
      <c r="C24" s="512" t="s">
        <v>912</v>
      </c>
      <c r="D24" s="599">
        <v>0</v>
      </c>
      <c r="E24" s="599">
        <v>0</v>
      </c>
      <c r="F24" s="599">
        <v>0</v>
      </c>
      <c r="G24" s="599">
        <v>0</v>
      </c>
      <c r="H24" s="599">
        <v>5030.9065967974966</v>
      </c>
      <c r="I24" s="599">
        <v>0</v>
      </c>
      <c r="J24" s="599">
        <v>0</v>
      </c>
      <c r="K24" s="599">
        <v>0</v>
      </c>
      <c r="L24" s="599">
        <v>0</v>
      </c>
      <c r="M24" s="599">
        <v>0</v>
      </c>
      <c r="N24" s="599">
        <v>0</v>
      </c>
      <c r="O24" s="599">
        <v>0</v>
      </c>
      <c r="P24" s="599">
        <v>0</v>
      </c>
      <c r="Q24" s="599">
        <v>0</v>
      </c>
      <c r="R24" s="599">
        <v>0</v>
      </c>
      <c r="S24" s="599">
        <v>0.19868038000000002</v>
      </c>
      <c r="T24" s="599">
        <v>0</v>
      </c>
      <c r="U24" s="599">
        <v>0</v>
      </c>
      <c r="V24" s="599">
        <v>0</v>
      </c>
      <c r="W24" s="599">
        <v>4.0803876199999998</v>
      </c>
      <c r="X24" s="599">
        <v>0</v>
      </c>
      <c r="Y24" s="599">
        <v>0</v>
      </c>
      <c r="Z24" s="552">
        <v>0</v>
      </c>
      <c r="AA24" s="552">
        <v>0</v>
      </c>
      <c r="AB24" s="599">
        <v>0</v>
      </c>
      <c r="AC24" s="601">
        <v>5035.1856647974964</v>
      </c>
      <c r="AD24" s="607">
        <v>5035.1856647974964</v>
      </c>
      <c r="AE24" s="24"/>
      <c r="AF24" s="60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row>
    <row r="25" spans="1:123" s="25" customFormat="1">
      <c r="A25" s="24"/>
      <c r="B25" s="314" t="s">
        <v>913</v>
      </c>
      <c r="C25" s="512" t="s">
        <v>914</v>
      </c>
      <c r="D25" s="599">
        <v>6.307952E-2</v>
      </c>
      <c r="E25" s="599">
        <v>0</v>
      </c>
      <c r="F25" s="599">
        <v>0</v>
      </c>
      <c r="G25" s="599">
        <v>0</v>
      </c>
      <c r="H25" s="599">
        <v>0</v>
      </c>
      <c r="I25" s="599">
        <v>0</v>
      </c>
      <c r="J25" s="599">
        <v>0</v>
      </c>
      <c r="K25" s="599">
        <v>0</v>
      </c>
      <c r="L25" s="599">
        <v>31.97372135239992</v>
      </c>
      <c r="M25" s="599">
        <v>0</v>
      </c>
      <c r="N25" s="599">
        <v>0</v>
      </c>
      <c r="O25" s="599">
        <v>0</v>
      </c>
      <c r="P25" s="599">
        <v>4615.8075338906547</v>
      </c>
      <c r="Q25" s="599">
        <v>0</v>
      </c>
      <c r="R25" s="599">
        <v>0</v>
      </c>
      <c r="S25" s="599">
        <v>439.62803194499998</v>
      </c>
      <c r="T25" s="599">
        <v>0</v>
      </c>
      <c r="U25" s="599">
        <v>0</v>
      </c>
      <c r="V25" s="599">
        <v>0</v>
      </c>
      <c r="W25" s="599">
        <v>0</v>
      </c>
      <c r="X25" s="599">
        <v>0</v>
      </c>
      <c r="Y25" s="599">
        <v>0</v>
      </c>
      <c r="Z25" s="552">
        <v>0</v>
      </c>
      <c r="AA25" s="552">
        <v>0</v>
      </c>
      <c r="AB25" s="599">
        <v>0</v>
      </c>
      <c r="AC25" s="601">
        <v>5087.4723667080543</v>
      </c>
      <c r="AD25" s="607">
        <v>5087.4723667080543</v>
      </c>
      <c r="AE25" s="24"/>
      <c r="AF25" s="60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row>
    <row r="26" spans="1:123" s="25" customFormat="1">
      <c r="A26" s="24"/>
      <c r="B26" s="314" t="s">
        <v>886</v>
      </c>
      <c r="C26" s="512" t="s">
        <v>915</v>
      </c>
      <c r="D26" s="552">
        <v>0</v>
      </c>
      <c r="E26" s="552">
        <v>0</v>
      </c>
      <c r="F26" s="552">
        <v>0</v>
      </c>
      <c r="G26" s="552">
        <v>0</v>
      </c>
      <c r="H26" s="552">
        <v>0</v>
      </c>
      <c r="I26" s="552">
        <v>0</v>
      </c>
      <c r="J26" s="552">
        <v>0</v>
      </c>
      <c r="K26" s="552">
        <v>0</v>
      </c>
      <c r="L26" s="552">
        <v>0</v>
      </c>
      <c r="M26" s="552">
        <v>0</v>
      </c>
      <c r="N26" s="552">
        <v>0</v>
      </c>
      <c r="O26" s="552">
        <v>0</v>
      </c>
      <c r="P26" s="552">
        <v>0</v>
      </c>
      <c r="Q26" s="552">
        <v>0</v>
      </c>
      <c r="R26" s="552">
        <v>0</v>
      </c>
      <c r="S26" s="552">
        <v>0</v>
      </c>
      <c r="T26" s="552">
        <v>0</v>
      </c>
      <c r="U26" s="552">
        <v>0</v>
      </c>
      <c r="V26" s="552">
        <v>0</v>
      </c>
      <c r="W26" s="552">
        <v>0</v>
      </c>
      <c r="X26" s="552">
        <v>0</v>
      </c>
      <c r="Y26" s="552">
        <v>0</v>
      </c>
      <c r="Z26" s="552">
        <v>0</v>
      </c>
      <c r="AA26" s="552">
        <v>0</v>
      </c>
      <c r="AB26" s="599">
        <v>0</v>
      </c>
      <c r="AC26" s="599">
        <v>0</v>
      </c>
      <c r="AD26" s="599">
        <v>0</v>
      </c>
      <c r="AE26" s="24"/>
      <c r="AF26" s="60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row>
    <row r="27" spans="1:123" s="25" customFormat="1">
      <c r="A27" s="24"/>
      <c r="B27" s="314" t="s">
        <v>888</v>
      </c>
      <c r="C27" s="512" t="s">
        <v>916</v>
      </c>
      <c r="D27" s="601">
        <v>0</v>
      </c>
      <c r="E27" s="601">
        <v>0</v>
      </c>
      <c r="F27" s="601">
        <v>0</v>
      </c>
      <c r="G27" s="601">
        <v>0</v>
      </c>
      <c r="H27" s="601">
        <v>0</v>
      </c>
      <c r="I27" s="601">
        <v>0</v>
      </c>
      <c r="J27" s="601">
        <v>0</v>
      </c>
      <c r="K27" s="601">
        <v>0</v>
      </c>
      <c r="L27" s="601">
        <v>5.9358750000000002E-2</v>
      </c>
      <c r="M27" s="601">
        <v>0</v>
      </c>
      <c r="N27" s="601">
        <v>284.52612175999991</v>
      </c>
      <c r="O27" s="601">
        <v>0</v>
      </c>
      <c r="P27" s="601">
        <v>73.147949225000019</v>
      </c>
      <c r="Q27" s="601">
        <v>0</v>
      </c>
      <c r="R27" s="601">
        <v>0</v>
      </c>
      <c r="S27" s="601">
        <v>151.40090257290001</v>
      </c>
      <c r="T27" s="601">
        <v>0</v>
      </c>
      <c r="U27" s="601">
        <v>0</v>
      </c>
      <c r="V27" s="601">
        <v>0</v>
      </c>
      <c r="W27" s="601">
        <v>0</v>
      </c>
      <c r="X27" s="601">
        <v>0</v>
      </c>
      <c r="Y27" s="601">
        <v>0</v>
      </c>
      <c r="Z27" s="549">
        <v>0</v>
      </c>
      <c r="AA27" s="549">
        <v>0</v>
      </c>
      <c r="AB27" s="601">
        <v>0</v>
      </c>
      <c r="AC27" s="601">
        <v>509.13433230789997</v>
      </c>
      <c r="AD27" s="607">
        <v>509.13433230789997</v>
      </c>
      <c r="AE27" s="24"/>
      <c r="AF27" s="60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row>
    <row r="28" spans="1:123" s="25" customFormat="1">
      <c r="A28" s="24"/>
      <c r="B28" s="314" t="s">
        <v>917</v>
      </c>
      <c r="C28" s="512" t="s">
        <v>910</v>
      </c>
      <c r="D28" s="602">
        <v>0</v>
      </c>
      <c r="E28" s="602">
        <v>0</v>
      </c>
      <c r="F28" s="603">
        <v>0</v>
      </c>
      <c r="G28" s="603">
        <v>0</v>
      </c>
      <c r="H28" s="603">
        <v>0</v>
      </c>
      <c r="I28" s="603">
        <v>0</v>
      </c>
      <c r="J28" s="603">
        <v>0</v>
      </c>
      <c r="K28" s="603">
        <v>0</v>
      </c>
      <c r="L28" s="603">
        <v>0</v>
      </c>
      <c r="M28" s="603">
        <v>0</v>
      </c>
      <c r="N28" s="603">
        <v>0</v>
      </c>
      <c r="O28" s="603">
        <v>0</v>
      </c>
      <c r="P28" s="603">
        <v>0</v>
      </c>
      <c r="Q28" s="603">
        <v>0</v>
      </c>
      <c r="R28" s="603">
        <v>0</v>
      </c>
      <c r="S28" s="603">
        <v>0</v>
      </c>
      <c r="T28" s="603">
        <v>0</v>
      </c>
      <c r="U28" s="603">
        <v>0</v>
      </c>
      <c r="V28" s="603">
        <v>0</v>
      </c>
      <c r="W28" s="603">
        <v>0</v>
      </c>
      <c r="X28" s="603">
        <v>0</v>
      </c>
      <c r="Y28" s="603">
        <v>0</v>
      </c>
      <c r="Z28" s="554">
        <v>0</v>
      </c>
      <c r="AA28" s="554">
        <v>0</v>
      </c>
      <c r="AB28" s="603">
        <v>0</v>
      </c>
      <c r="AC28" s="601">
        <v>0</v>
      </c>
      <c r="AD28" s="607">
        <v>0</v>
      </c>
      <c r="AE28" s="24"/>
      <c r="AF28" s="60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row>
    <row r="29" spans="1:123" s="25" customFormat="1">
      <c r="A29" s="24"/>
      <c r="B29" s="314" t="s">
        <v>918</v>
      </c>
      <c r="C29" s="512" t="s">
        <v>919</v>
      </c>
      <c r="D29" s="599">
        <v>0</v>
      </c>
      <c r="E29" s="599">
        <v>0</v>
      </c>
      <c r="F29" s="599">
        <v>0</v>
      </c>
      <c r="G29" s="599">
        <v>0</v>
      </c>
      <c r="H29" s="599">
        <v>0</v>
      </c>
      <c r="I29" s="599">
        <v>0</v>
      </c>
      <c r="J29" s="599">
        <v>0</v>
      </c>
      <c r="K29" s="599">
        <v>0</v>
      </c>
      <c r="L29" s="599">
        <v>1.076567E-2</v>
      </c>
      <c r="M29" s="599">
        <v>0</v>
      </c>
      <c r="N29" s="599">
        <v>284.52612175999991</v>
      </c>
      <c r="O29" s="599">
        <v>0</v>
      </c>
      <c r="P29" s="599">
        <v>53.126953045000015</v>
      </c>
      <c r="Q29" s="599">
        <v>0</v>
      </c>
      <c r="R29" s="599">
        <v>0</v>
      </c>
      <c r="S29" s="599">
        <v>0</v>
      </c>
      <c r="T29" s="599">
        <v>0</v>
      </c>
      <c r="U29" s="599">
        <v>0</v>
      </c>
      <c r="V29" s="599">
        <v>0</v>
      </c>
      <c r="W29" s="599">
        <v>0</v>
      </c>
      <c r="X29" s="599">
        <v>0</v>
      </c>
      <c r="Y29" s="599">
        <v>0</v>
      </c>
      <c r="Z29" s="552">
        <v>0</v>
      </c>
      <c r="AA29" s="552">
        <v>0</v>
      </c>
      <c r="AB29" s="599">
        <v>0</v>
      </c>
      <c r="AC29" s="601">
        <v>337.66384047499997</v>
      </c>
      <c r="AD29" s="607">
        <v>337.66384047499997</v>
      </c>
      <c r="AE29" s="24"/>
      <c r="AF29" s="60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row>
    <row r="30" spans="1:123" s="25" customFormat="1">
      <c r="A30" s="24"/>
      <c r="B30" s="314" t="s">
        <v>920</v>
      </c>
      <c r="C30" s="512" t="s">
        <v>921</v>
      </c>
      <c r="D30" s="599">
        <v>0</v>
      </c>
      <c r="E30" s="599">
        <v>0</v>
      </c>
      <c r="F30" s="599">
        <v>0</v>
      </c>
      <c r="G30" s="599">
        <v>0</v>
      </c>
      <c r="H30" s="599">
        <v>0</v>
      </c>
      <c r="I30" s="599">
        <v>0</v>
      </c>
      <c r="J30" s="599">
        <v>0</v>
      </c>
      <c r="K30" s="599">
        <v>0</v>
      </c>
      <c r="L30" s="599">
        <v>4.8593080000000004E-2</v>
      </c>
      <c r="M30" s="599">
        <v>0</v>
      </c>
      <c r="N30" s="599">
        <v>0</v>
      </c>
      <c r="O30" s="599">
        <v>0</v>
      </c>
      <c r="P30" s="599">
        <v>20.020996179999997</v>
      </c>
      <c r="Q30" s="599">
        <v>0</v>
      </c>
      <c r="R30" s="599">
        <v>0</v>
      </c>
      <c r="S30" s="599">
        <v>151.40090257290001</v>
      </c>
      <c r="T30" s="599">
        <v>0</v>
      </c>
      <c r="U30" s="599">
        <v>0</v>
      </c>
      <c r="V30" s="599">
        <v>0</v>
      </c>
      <c r="W30" s="599">
        <v>0</v>
      </c>
      <c r="X30" s="599">
        <v>0</v>
      </c>
      <c r="Y30" s="599">
        <v>0</v>
      </c>
      <c r="Z30" s="552">
        <v>0</v>
      </c>
      <c r="AA30" s="552">
        <v>0</v>
      </c>
      <c r="AB30" s="599">
        <v>0</v>
      </c>
      <c r="AC30" s="601">
        <v>171.4704918329</v>
      </c>
      <c r="AD30" s="607">
        <v>171.4704918329</v>
      </c>
      <c r="AE30" s="24"/>
      <c r="AF30" s="60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row>
    <row r="31" spans="1:123" s="25" customFormat="1">
      <c r="A31" s="24"/>
      <c r="B31" s="314" t="s">
        <v>890</v>
      </c>
      <c r="C31" s="551" t="s">
        <v>891</v>
      </c>
      <c r="D31" s="600">
        <v>0</v>
      </c>
      <c r="E31" s="600">
        <v>0</v>
      </c>
      <c r="F31" s="600">
        <v>0</v>
      </c>
      <c r="G31" s="600">
        <v>0</v>
      </c>
      <c r="H31" s="600">
        <v>0</v>
      </c>
      <c r="I31" s="600">
        <v>0</v>
      </c>
      <c r="J31" s="600">
        <v>0</v>
      </c>
      <c r="K31" s="600">
        <v>0</v>
      </c>
      <c r="L31" s="600">
        <v>4.8832129999999994E-2</v>
      </c>
      <c r="M31" s="600">
        <v>0</v>
      </c>
      <c r="N31" s="600">
        <v>0</v>
      </c>
      <c r="O31" s="600">
        <v>0</v>
      </c>
      <c r="P31" s="600">
        <v>203.0938095564</v>
      </c>
      <c r="Q31" s="600">
        <v>0</v>
      </c>
      <c r="R31" s="600">
        <v>0</v>
      </c>
      <c r="S31" s="600">
        <v>885.10026714059995</v>
      </c>
      <c r="T31" s="600">
        <v>0</v>
      </c>
      <c r="U31" s="600">
        <v>0</v>
      </c>
      <c r="V31" s="600">
        <v>0</v>
      </c>
      <c r="W31" s="600">
        <v>142.16539102999999</v>
      </c>
      <c r="X31" s="600">
        <v>0</v>
      </c>
      <c r="Y31" s="600">
        <v>0</v>
      </c>
      <c r="Z31" s="553">
        <v>0</v>
      </c>
      <c r="AA31" s="553">
        <v>0</v>
      </c>
      <c r="AB31" s="600">
        <v>6.7540661200000001</v>
      </c>
      <c r="AC31" s="601">
        <v>1237.1623659769998</v>
      </c>
      <c r="AD31" s="607">
        <v>1237.1623659769998</v>
      </c>
      <c r="AE31" s="24"/>
      <c r="AF31" s="60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row>
    <row r="32" spans="1:123" s="25" customFormat="1">
      <c r="A32" s="24"/>
      <c r="B32" s="314" t="s">
        <v>922</v>
      </c>
      <c r="C32" s="551" t="s">
        <v>923</v>
      </c>
      <c r="D32" s="600">
        <v>0</v>
      </c>
      <c r="E32" s="600">
        <v>0</v>
      </c>
      <c r="F32" s="600">
        <v>0</v>
      </c>
      <c r="G32" s="600">
        <v>0</v>
      </c>
      <c r="H32" s="600">
        <v>0</v>
      </c>
      <c r="I32" s="600">
        <v>0</v>
      </c>
      <c r="J32" s="600">
        <v>0</v>
      </c>
      <c r="K32" s="600">
        <v>0</v>
      </c>
      <c r="L32" s="600">
        <v>4.8832129999999994E-2</v>
      </c>
      <c r="M32" s="600">
        <v>0</v>
      </c>
      <c r="N32" s="600">
        <v>0</v>
      </c>
      <c r="O32" s="600">
        <v>0</v>
      </c>
      <c r="P32" s="600">
        <v>203.0938095564</v>
      </c>
      <c r="Q32" s="600">
        <v>0</v>
      </c>
      <c r="R32" s="600">
        <v>0</v>
      </c>
      <c r="S32" s="600">
        <v>885.10026714059995</v>
      </c>
      <c r="T32" s="600">
        <v>0</v>
      </c>
      <c r="U32" s="600">
        <v>0</v>
      </c>
      <c r="V32" s="600">
        <v>0</v>
      </c>
      <c r="W32" s="600">
        <v>142.16539102999999</v>
      </c>
      <c r="X32" s="600">
        <v>0</v>
      </c>
      <c r="Y32" s="600">
        <v>0</v>
      </c>
      <c r="Z32" s="553">
        <v>0</v>
      </c>
      <c r="AA32" s="553">
        <v>0</v>
      </c>
      <c r="AB32" s="600">
        <v>6.7540661200000001</v>
      </c>
      <c r="AC32" s="601">
        <v>1237.1623659769998</v>
      </c>
      <c r="AD32" s="607">
        <v>1237.1623659769998</v>
      </c>
      <c r="AE32" s="24"/>
      <c r="AF32" s="60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row>
    <row r="33" spans="1:138" s="25" customFormat="1">
      <c r="A33" s="24"/>
      <c r="B33" s="314" t="s">
        <v>924</v>
      </c>
      <c r="C33" s="551" t="s">
        <v>925</v>
      </c>
      <c r="D33" s="600">
        <v>0</v>
      </c>
      <c r="E33" s="600">
        <v>0</v>
      </c>
      <c r="F33" s="600">
        <v>0</v>
      </c>
      <c r="G33" s="600">
        <v>0</v>
      </c>
      <c r="H33" s="600">
        <v>0</v>
      </c>
      <c r="I33" s="600">
        <v>0</v>
      </c>
      <c r="J33" s="600">
        <v>0</v>
      </c>
      <c r="K33" s="600">
        <v>0</v>
      </c>
      <c r="L33" s="600">
        <v>0</v>
      </c>
      <c r="M33" s="600">
        <v>0</v>
      </c>
      <c r="N33" s="600">
        <v>0</v>
      </c>
      <c r="O33" s="600">
        <v>0</v>
      </c>
      <c r="P33" s="600">
        <v>0</v>
      </c>
      <c r="Q33" s="600">
        <v>0</v>
      </c>
      <c r="R33" s="600">
        <v>0</v>
      </c>
      <c r="S33" s="600">
        <v>0</v>
      </c>
      <c r="T33" s="600">
        <v>0</v>
      </c>
      <c r="U33" s="600">
        <v>0</v>
      </c>
      <c r="V33" s="600">
        <v>0</v>
      </c>
      <c r="W33" s="600">
        <v>0</v>
      </c>
      <c r="X33" s="600">
        <v>0</v>
      </c>
      <c r="Y33" s="600">
        <v>0</v>
      </c>
      <c r="Z33" s="553">
        <v>0</v>
      </c>
      <c r="AA33" s="553">
        <v>0</v>
      </c>
      <c r="AB33" s="600">
        <v>0</v>
      </c>
      <c r="AC33" s="601">
        <v>0</v>
      </c>
      <c r="AD33" s="607">
        <v>0</v>
      </c>
      <c r="AE33" s="24"/>
      <c r="AF33" s="60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row>
    <row r="34" spans="1:138" s="25" customFormat="1">
      <c r="A34" s="24"/>
      <c r="B34" s="314" t="s">
        <v>892</v>
      </c>
      <c r="C34" s="551" t="s">
        <v>893</v>
      </c>
      <c r="D34" s="599">
        <v>0</v>
      </c>
      <c r="E34" s="599">
        <v>0</v>
      </c>
      <c r="F34" s="599">
        <v>0</v>
      </c>
      <c r="G34" s="599">
        <v>0</v>
      </c>
      <c r="H34" s="599">
        <v>0</v>
      </c>
      <c r="I34" s="599">
        <v>0</v>
      </c>
      <c r="J34" s="599">
        <v>0</v>
      </c>
      <c r="K34" s="599">
        <v>0</v>
      </c>
      <c r="L34" s="599">
        <v>-7.9126039054244757E-16</v>
      </c>
      <c r="M34" s="599">
        <v>0</v>
      </c>
      <c r="N34" s="599">
        <v>0</v>
      </c>
      <c r="O34" s="599">
        <v>0</v>
      </c>
      <c r="P34" s="599">
        <v>14.681083960000079</v>
      </c>
      <c r="Q34" s="599">
        <v>0</v>
      </c>
      <c r="R34" s="599">
        <v>0</v>
      </c>
      <c r="S34" s="599">
        <v>719.94327241000008</v>
      </c>
      <c r="T34" s="599">
        <v>0</v>
      </c>
      <c r="U34" s="599">
        <v>0</v>
      </c>
      <c r="V34" s="599">
        <v>0</v>
      </c>
      <c r="W34" s="599">
        <v>325.40688032999992</v>
      </c>
      <c r="X34" s="599">
        <v>0</v>
      </c>
      <c r="Y34" s="599">
        <v>0</v>
      </c>
      <c r="Z34" s="552">
        <v>0</v>
      </c>
      <c r="AA34" s="552">
        <v>0</v>
      </c>
      <c r="AB34" s="599">
        <v>0</v>
      </c>
      <c r="AC34" s="601">
        <v>1060.0312367000001</v>
      </c>
      <c r="AD34" s="607">
        <v>1060.0312367000001</v>
      </c>
      <c r="AE34" s="24"/>
      <c r="AF34" s="60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row>
    <row r="35" spans="1:138" s="25" customFormat="1">
      <c r="A35" s="24"/>
      <c r="B35" s="314">
        <v>10</v>
      </c>
      <c r="C35" s="547" t="s">
        <v>596</v>
      </c>
      <c r="D35" s="599">
        <v>0</v>
      </c>
      <c r="E35" s="599">
        <v>0</v>
      </c>
      <c r="F35" s="599">
        <v>0</v>
      </c>
      <c r="G35" s="599">
        <v>0</v>
      </c>
      <c r="H35" s="599">
        <v>0</v>
      </c>
      <c r="I35" s="599">
        <v>0</v>
      </c>
      <c r="J35" s="599">
        <v>0</v>
      </c>
      <c r="K35" s="599">
        <v>0</v>
      </c>
      <c r="L35" s="599">
        <v>0</v>
      </c>
      <c r="M35" s="599">
        <v>0</v>
      </c>
      <c r="N35" s="599">
        <v>0</v>
      </c>
      <c r="O35" s="599">
        <v>0</v>
      </c>
      <c r="P35" s="599">
        <v>0</v>
      </c>
      <c r="Q35" s="599">
        <v>0</v>
      </c>
      <c r="R35" s="599">
        <v>0</v>
      </c>
      <c r="S35" s="599">
        <v>382.54133672983744</v>
      </c>
      <c r="T35" s="599">
        <v>0</v>
      </c>
      <c r="U35" s="599">
        <v>0</v>
      </c>
      <c r="V35" s="599">
        <v>0</v>
      </c>
      <c r="W35" s="599">
        <v>713.48847967840152</v>
      </c>
      <c r="X35" s="599">
        <v>0</v>
      </c>
      <c r="Y35" s="599">
        <v>0</v>
      </c>
      <c r="Z35" s="552">
        <v>0</v>
      </c>
      <c r="AA35" s="552">
        <v>0</v>
      </c>
      <c r="AB35" s="599">
        <v>0</v>
      </c>
      <c r="AC35" s="601">
        <v>1096.029816408239</v>
      </c>
      <c r="AD35" s="607">
        <v>1096.029816408239</v>
      </c>
      <c r="AE35" s="24"/>
      <c r="AF35" s="60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row>
    <row r="36" spans="1:138" s="25" customFormat="1" ht="30">
      <c r="A36" s="24"/>
      <c r="B36" s="314" t="s">
        <v>194</v>
      </c>
      <c r="C36" s="547" t="s">
        <v>926</v>
      </c>
      <c r="D36" s="599">
        <v>0</v>
      </c>
      <c r="E36" s="599">
        <v>0</v>
      </c>
      <c r="F36" s="599">
        <v>0</v>
      </c>
      <c r="G36" s="599">
        <v>0</v>
      </c>
      <c r="H36" s="599">
        <v>3.6695679519057096</v>
      </c>
      <c r="I36" s="599">
        <v>0</v>
      </c>
      <c r="J36" s="599">
        <v>0</v>
      </c>
      <c r="K36" s="599">
        <v>0</v>
      </c>
      <c r="L36" s="599">
        <v>0</v>
      </c>
      <c r="M36" s="599">
        <v>55.260045678207128</v>
      </c>
      <c r="N36" s="599">
        <v>0</v>
      </c>
      <c r="O36" s="599">
        <v>0</v>
      </c>
      <c r="P36" s="599">
        <v>0</v>
      </c>
      <c r="Q36" s="599">
        <v>0</v>
      </c>
      <c r="R36" s="599">
        <v>0</v>
      </c>
      <c r="S36" s="599">
        <v>6.6424255454904612E-4</v>
      </c>
      <c r="T36" s="599">
        <v>0</v>
      </c>
      <c r="U36" s="599">
        <v>0</v>
      </c>
      <c r="V36" s="599">
        <v>0</v>
      </c>
      <c r="W36" s="599">
        <v>0</v>
      </c>
      <c r="X36" s="599">
        <v>0</v>
      </c>
      <c r="Y36" s="599">
        <v>0</v>
      </c>
      <c r="Z36" s="552">
        <v>0</v>
      </c>
      <c r="AA36" s="552">
        <v>0</v>
      </c>
      <c r="AB36" s="599">
        <v>0</v>
      </c>
      <c r="AC36" s="601">
        <v>58.930277872667389</v>
      </c>
      <c r="AD36" s="607">
        <v>0</v>
      </c>
      <c r="AE36" s="24"/>
      <c r="AF36" s="60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row>
    <row r="37" spans="1:138" s="25" customFormat="1">
      <c r="A37" s="24"/>
      <c r="B37" s="314" t="s">
        <v>242</v>
      </c>
      <c r="C37" s="547" t="s">
        <v>927</v>
      </c>
      <c r="D37" s="599">
        <v>0</v>
      </c>
      <c r="E37" s="599">
        <v>0</v>
      </c>
      <c r="F37" s="599">
        <v>0</v>
      </c>
      <c r="G37" s="599">
        <v>0</v>
      </c>
      <c r="H37" s="599">
        <v>0</v>
      </c>
      <c r="I37" s="599">
        <v>0</v>
      </c>
      <c r="J37" s="599">
        <v>0</v>
      </c>
      <c r="K37" s="599">
        <v>0</v>
      </c>
      <c r="L37" s="599">
        <v>0</v>
      </c>
      <c r="M37" s="599">
        <v>0</v>
      </c>
      <c r="N37" s="599">
        <v>0</v>
      </c>
      <c r="O37" s="599">
        <v>0</v>
      </c>
      <c r="P37" s="599">
        <v>0</v>
      </c>
      <c r="Q37" s="599">
        <v>0</v>
      </c>
      <c r="R37" s="599">
        <v>0</v>
      </c>
      <c r="S37" s="599">
        <v>0</v>
      </c>
      <c r="T37" s="599">
        <v>0</v>
      </c>
      <c r="U37" s="599">
        <v>0</v>
      </c>
      <c r="V37" s="599">
        <v>0</v>
      </c>
      <c r="W37" s="599">
        <v>0</v>
      </c>
      <c r="X37" s="599">
        <v>0</v>
      </c>
      <c r="Y37" s="599">
        <v>0</v>
      </c>
      <c r="Z37" s="552">
        <v>0</v>
      </c>
      <c r="AA37" s="552">
        <v>0</v>
      </c>
      <c r="AB37" s="599">
        <v>0</v>
      </c>
      <c r="AC37" s="601">
        <v>0</v>
      </c>
      <c r="AD37" s="607">
        <v>0</v>
      </c>
      <c r="AE37" s="24"/>
      <c r="AF37" s="604"/>
      <c r="AG37" s="24"/>
      <c r="AH37" s="24"/>
      <c r="AI37" s="24">
        <v>1</v>
      </c>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row>
    <row r="38" spans="1:138" s="25" customFormat="1">
      <c r="A38" s="24"/>
      <c r="B38" s="314" t="s">
        <v>244</v>
      </c>
      <c r="C38" s="547" t="s">
        <v>897</v>
      </c>
      <c r="D38" s="599">
        <v>444.81086434000014</v>
      </c>
      <c r="E38" s="599">
        <v>0</v>
      </c>
      <c r="F38" s="599">
        <v>0</v>
      </c>
      <c r="G38" s="599">
        <v>0</v>
      </c>
      <c r="H38" s="599">
        <v>923.57335019000016</v>
      </c>
      <c r="I38" s="599">
        <v>0</v>
      </c>
      <c r="J38" s="599">
        <v>0</v>
      </c>
      <c r="K38" s="599">
        <v>0</v>
      </c>
      <c r="L38" s="599">
        <v>0</v>
      </c>
      <c r="M38" s="599">
        <v>0</v>
      </c>
      <c r="N38" s="599">
        <v>0</v>
      </c>
      <c r="O38" s="599">
        <v>0</v>
      </c>
      <c r="P38" s="599">
        <v>0</v>
      </c>
      <c r="Q38" s="599">
        <v>0</v>
      </c>
      <c r="R38" s="599">
        <v>0</v>
      </c>
      <c r="S38" s="599">
        <v>1226.5418919199997</v>
      </c>
      <c r="T38" s="599">
        <v>0</v>
      </c>
      <c r="U38" s="599">
        <v>0</v>
      </c>
      <c r="V38" s="599">
        <v>0</v>
      </c>
      <c r="W38" s="599">
        <v>0</v>
      </c>
      <c r="X38" s="599">
        <v>0</v>
      </c>
      <c r="Y38" s="599">
        <v>0</v>
      </c>
      <c r="Z38" s="552">
        <v>0</v>
      </c>
      <c r="AA38" s="552">
        <v>0</v>
      </c>
      <c r="AB38" s="599">
        <v>0</v>
      </c>
      <c r="AC38" s="601">
        <v>2594.9261064499997</v>
      </c>
      <c r="AD38" s="607">
        <v>2594.9261064499997</v>
      </c>
      <c r="AE38" s="24"/>
      <c r="AF38" s="60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row>
    <row r="39" spans="1:138" s="25" customFormat="1">
      <c r="A39" s="24"/>
      <c r="B39" s="438" t="s">
        <v>928</v>
      </c>
      <c r="C39" s="439" t="s">
        <v>267</v>
      </c>
      <c r="D39" s="608">
        <v>12241.438417948042</v>
      </c>
      <c r="E39" s="608">
        <v>0</v>
      </c>
      <c r="F39" s="608">
        <v>0</v>
      </c>
      <c r="G39" s="608">
        <v>2343.2340127200005</v>
      </c>
      <c r="H39" s="608">
        <v>11403.368033161947</v>
      </c>
      <c r="I39" s="608">
        <v>731.38410498976771</v>
      </c>
      <c r="J39" s="608">
        <v>0</v>
      </c>
      <c r="K39" s="608">
        <v>1893.0041544850499</v>
      </c>
      <c r="L39" s="608">
        <v>225.21065242489973</v>
      </c>
      <c r="M39" s="608">
        <v>1000.4775478095195</v>
      </c>
      <c r="N39" s="608">
        <v>569.05224351999982</v>
      </c>
      <c r="O39" s="608">
        <v>0</v>
      </c>
      <c r="P39" s="608">
        <v>42322.273738527772</v>
      </c>
      <c r="Q39" s="608">
        <v>0</v>
      </c>
      <c r="R39" s="608">
        <v>0</v>
      </c>
      <c r="S39" s="608">
        <v>27113.910433848258</v>
      </c>
      <c r="T39" s="608">
        <v>0</v>
      </c>
      <c r="U39" s="608">
        <v>0</v>
      </c>
      <c r="V39" s="608">
        <v>120.52969779999999</v>
      </c>
      <c r="W39" s="608">
        <v>1657.9560107184016</v>
      </c>
      <c r="X39" s="608">
        <v>733.99075885000002</v>
      </c>
      <c r="Y39" s="608">
        <v>0</v>
      </c>
      <c r="Z39" s="598">
        <v>0</v>
      </c>
      <c r="AA39" s="598">
        <v>0</v>
      </c>
      <c r="AB39" s="608">
        <v>15.996189860000001</v>
      </c>
      <c r="AC39" s="609">
        <f>SUM(AC7,AC8,AC13,AC14:AC15,AC17,AC19,AC20,AC34:AC38)</f>
        <v>72346.983036113481</v>
      </c>
      <c r="AD39" s="610">
        <f>SUM(AD7:AD38)</f>
        <v>120497.91713462184</v>
      </c>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row>
    <row r="40" spans="1:138" s="25" customForma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611"/>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row>
    <row r="41" spans="1:138" s="25" customForma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row>
    <row r="42" spans="1:138" s="25" customFormat="1">
      <c r="A42" s="24"/>
      <c r="B42" s="24"/>
      <c r="C42" s="24"/>
      <c r="D42" s="24"/>
      <c r="E42" s="24"/>
      <c r="F42" s="24"/>
      <c r="G42" s="24"/>
      <c r="H42" s="24"/>
      <c r="I42" s="24"/>
      <c r="J42" s="24"/>
      <c r="K42" s="24"/>
      <c r="L42" s="24"/>
      <c r="M42" s="24"/>
      <c r="N42" s="24"/>
      <c r="O42" s="24"/>
      <c r="P42" s="24"/>
      <c r="Q42" s="24"/>
      <c r="R42" s="24"/>
      <c r="S42" s="24"/>
      <c r="T42" s="24"/>
      <c r="U42" s="24"/>
      <c r="V42" s="24"/>
      <c r="W42" s="24"/>
      <c r="X42" s="24"/>
      <c r="Y42" s="22"/>
      <c r="Z42" s="22"/>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row>
    <row r="43" spans="1:138">
      <c r="B43" s="511"/>
      <c r="DT43"/>
      <c r="DU43"/>
      <c r="DV43"/>
      <c r="DW43"/>
      <c r="DX43"/>
      <c r="DY43"/>
      <c r="DZ43"/>
      <c r="EA43"/>
      <c r="EB43"/>
      <c r="EC43"/>
      <c r="ED43"/>
      <c r="EE43"/>
      <c r="EF43"/>
      <c r="EG43"/>
      <c r="EH43"/>
    </row>
    <row r="44" spans="1:138">
      <c r="B44" s="510"/>
      <c r="AC44" s="24"/>
      <c r="AD44" s="24"/>
      <c r="DT44"/>
      <c r="DU44"/>
      <c r="DV44"/>
      <c r="DW44"/>
      <c r="DX44"/>
      <c r="DY44"/>
      <c r="DZ44"/>
      <c r="EA44"/>
      <c r="EB44"/>
      <c r="EC44"/>
      <c r="ED44"/>
      <c r="EE44"/>
      <c r="EF44"/>
      <c r="EG44"/>
      <c r="EH44"/>
    </row>
    <row r="59" spans="6:6">
      <c r="F59" s="179"/>
    </row>
  </sheetData>
  <mergeCells count="5">
    <mergeCell ref="C5:C6"/>
    <mergeCell ref="D5:AB5"/>
    <mergeCell ref="AC5:AC6"/>
    <mergeCell ref="AD5:AD6"/>
    <mergeCell ref="B5:B6"/>
  </mergeCells>
  <hyperlinks>
    <hyperlink ref="AG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codeName="Ark42">
    <pageSetUpPr fitToPage="1"/>
  </sheetPr>
  <dimension ref="A2:N43"/>
  <sheetViews>
    <sheetView showGridLines="0" zoomScale="90" zoomScaleNormal="90" zoomScalePageLayoutView="80" workbookViewId="0">
      <selection activeCell="G5" sqref="G5"/>
    </sheetView>
  </sheetViews>
  <sheetFormatPr defaultColWidth="9.28515625" defaultRowHeight="15"/>
  <cols>
    <col min="1" max="1" width="9.28515625" customWidth="1"/>
    <col min="2" max="2" width="9.28515625" style="4" customWidth="1"/>
    <col min="3" max="3" width="64.42578125" customWidth="1"/>
    <col min="4" max="4" width="15.42578125" customWidth="1"/>
    <col min="5" max="5" width="17.42578125" customWidth="1"/>
    <col min="6" max="6" width="15.7109375" customWidth="1"/>
    <col min="7" max="7" width="23" customWidth="1"/>
    <col min="8" max="8" width="16.5703125" customWidth="1"/>
    <col min="9" max="9" width="17.7109375" customWidth="1"/>
    <col min="10" max="11" width="15.5703125" customWidth="1"/>
    <col min="12" max="13" width="10.7109375" customWidth="1"/>
    <col min="14" max="14" width="15.7109375" customWidth="1"/>
  </cols>
  <sheetData>
    <row r="2" spans="1:14" ht="21">
      <c r="B2" s="85" t="s">
        <v>929</v>
      </c>
      <c r="C2" s="4"/>
      <c r="N2" s="201" t="s">
        <v>152</v>
      </c>
    </row>
    <row r="3" spans="1:14" ht="15.75">
      <c r="C3" s="9"/>
    </row>
    <row r="4" spans="1:14">
      <c r="A4" s="10"/>
      <c r="B4" s="2"/>
      <c r="C4" s="1"/>
      <c r="D4" s="5"/>
      <c r="E4" s="5"/>
      <c r="F4" s="5"/>
      <c r="G4" s="5"/>
      <c r="H4" s="5"/>
      <c r="I4" s="5"/>
      <c r="J4" s="5"/>
      <c r="K4" s="5"/>
      <c r="L4" s="10"/>
    </row>
    <row r="5" spans="1:14" ht="45">
      <c r="B5" s="706" t="s">
        <v>269</v>
      </c>
      <c r="C5" s="707"/>
      <c r="D5" s="250" t="s">
        <v>930</v>
      </c>
      <c r="E5" s="250" t="s">
        <v>931</v>
      </c>
      <c r="F5" s="250" t="s">
        <v>932</v>
      </c>
      <c r="G5" s="250" t="s">
        <v>933</v>
      </c>
      <c r="H5" s="250" t="s">
        <v>934</v>
      </c>
      <c r="I5" s="250" t="s">
        <v>935</v>
      </c>
      <c r="J5" s="250" t="s">
        <v>936</v>
      </c>
      <c r="K5" s="250" t="s">
        <v>858</v>
      </c>
      <c r="L5" s="81"/>
    </row>
    <row r="6" spans="1:14">
      <c r="A6" s="10"/>
      <c r="B6" s="260" t="s">
        <v>937</v>
      </c>
      <c r="C6" s="270" t="s">
        <v>938</v>
      </c>
      <c r="D6" s="129">
        <v>0</v>
      </c>
      <c r="E6" s="441">
        <v>0</v>
      </c>
      <c r="F6" s="130"/>
      <c r="G6" s="441">
        <v>0</v>
      </c>
      <c r="H6" s="441">
        <v>0</v>
      </c>
      <c r="I6" s="441">
        <v>0</v>
      </c>
      <c r="J6" s="441">
        <v>0</v>
      </c>
      <c r="K6" s="441">
        <v>0</v>
      </c>
      <c r="L6" s="81"/>
    </row>
    <row r="7" spans="1:14">
      <c r="A7" s="10"/>
      <c r="B7" s="260" t="s">
        <v>939</v>
      </c>
      <c r="C7" s="270" t="s">
        <v>940</v>
      </c>
      <c r="D7" s="441">
        <v>0</v>
      </c>
      <c r="E7" s="441">
        <v>0</v>
      </c>
      <c r="F7" s="130"/>
      <c r="G7" s="441">
        <v>0</v>
      </c>
      <c r="H7" s="441">
        <v>0</v>
      </c>
      <c r="I7" s="441">
        <v>0</v>
      </c>
      <c r="J7" s="441">
        <v>0</v>
      </c>
      <c r="K7" s="441">
        <v>0</v>
      </c>
      <c r="L7" s="81"/>
    </row>
    <row r="8" spans="1:14">
      <c r="A8" s="10"/>
      <c r="B8" s="260">
        <v>1</v>
      </c>
      <c r="C8" s="270" t="s">
        <v>941</v>
      </c>
      <c r="D8" s="441">
        <v>91.9</v>
      </c>
      <c r="E8" s="441">
        <v>178.8</v>
      </c>
      <c r="F8" s="130"/>
      <c r="G8" s="441">
        <v>1.4</v>
      </c>
      <c r="H8" s="441">
        <v>812.3</v>
      </c>
      <c r="I8" s="441">
        <v>379</v>
      </c>
      <c r="J8" s="441">
        <v>379</v>
      </c>
      <c r="K8" s="441">
        <v>160.19999999999999</v>
      </c>
      <c r="L8" s="81"/>
    </row>
    <row r="9" spans="1:14">
      <c r="A9" s="10"/>
      <c r="B9" s="260">
        <v>2</v>
      </c>
      <c r="C9" s="442" t="s">
        <v>942</v>
      </c>
      <c r="D9" s="130"/>
      <c r="E9" s="130"/>
      <c r="F9" s="441">
        <v>0</v>
      </c>
      <c r="G9" s="441">
        <v>0</v>
      </c>
      <c r="H9" s="441">
        <v>0</v>
      </c>
      <c r="I9" s="441">
        <v>0</v>
      </c>
      <c r="J9" s="441">
        <v>0</v>
      </c>
      <c r="K9" s="441">
        <v>0</v>
      </c>
      <c r="L9" s="81"/>
    </row>
    <row r="10" spans="1:14">
      <c r="A10" s="10"/>
      <c r="B10" s="260" t="s">
        <v>943</v>
      </c>
      <c r="C10" s="270" t="s">
        <v>944</v>
      </c>
      <c r="D10" s="130"/>
      <c r="E10" s="130"/>
      <c r="F10" s="441">
        <v>0</v>
      </c>
      <c r="G10" s="130"/>
      <c r="H10" s="441">
        <v>0</v>
      </c>
      <c r="I10" s="441">
        <v>0</v>
      </c>
      <c r="J10" s="441">
        <v>0</v>
      </c>
      <c r="K10" s="441">
        <v>0</v>
      </c>
      <c r="L10" s="81"/>
    </row>
    <row r="11" spans="1:14">
      <c r="A11" s="10"/>
      <c r="B11" s="260" t="s">
        <v>945</v>
      </c>
      <c r="C11" s="270" t="s">
        <v>946</v>
      </c>
      <c r="D11" s="130"/>
      <c r="E11" s="130"/>
      <c r="F11" s="441">
        <v>0</v>
      </c>
      <c r="G11" s="130"/>
      <c r="H11" s="441">
        <v>0</v>
      </c>
      <c r="I11" s="441">
        <v>0</v>
      </c>
      <c r="J11" s="441">
        <v>0</v>
      </c>
      <c r="K11" s="441">
        <v>0</v>
      </c>
      <c r="L11" s="81"/>
      <c r="N11" s="187"/>
    </row>
    <row r="12" spans="1:14">
      <c r="A12" s="10"/>
      <c r="B12" s="260" t="s">
        <v>947</v>
      </c>
      <c r="C12" s="270" t="s">
        <v>948</v>
      </c>
      <c r="D12" s="130"/>
      <c r="E12" s="130"/>
      <c r="F12" s="441">
        <v>0</v>
      </c>
      <c r="G12" s="130"/>
      <c r="H12" s="441">
        <v>0</v>
      </c>
      <c r="I12" s="441">
        <v>0</v>
      </c>
      <c r="J12" s="441">
        <v>0</v>
      </c>
      <c r="K12" s="441">
        <v>0</v>
      </c>
      <c r="L12" s="81"/>
    </row>
    <row r="13" spans="1:14">
      <c r="A13" s="10"/>
      <c r="B13" s="260">
        <v>3</v>
      </c>
      <c r="C13" s="442" t="s">
        <v>949</v>
      </c>
      <c r="D13" s="130"/>
      <c r="E13" s="130"/>
      <c r="F13" s="130"/>
      <c r="G13" s="130"/>
      <c r="H13" s="441">
        <v>0</v>
      </c>
      <c r="I13" s="441">
        <v>0</v>
      </c>
      <c r="J13" s="441">
        <v>0</v>
      </c>
      <c r="K13" s="441">
        <v>0</v>
      </c>
      <c r="L13" s="81"/>
    </row>
    <row r="14" spans="1:14">
      <c r="A14" s="10"/>
      <c r="B14" s="260">
        <v>4</v>
      </c>
      <c r="C14" s="442" t="s">
        <v>950</v>
      </c>
      <c r="D14" s="130"/>
      <c r="E14" s="130"/>
      <c r="F14" s="130"/>
      <c r="G14" s="130"/>
      <c r="H14" s="441">
        <v>0</v>
      </c>
      <c r="I14" s="441">
        <v>0</v>
      </c>
      <c r="J14" s="441">
        <v>0</v>
      </c>
      <c r="K14" s="441">
        <v>0</v>
      </c>
      <c r="L14" s="81"/>
    </row>
    <row r="15" spans="1:14">
      <c r="A15" s="10"/>
      <c r="B15" s="260">
        <v>5</v>
      </c>
      <c r="C15" s="442" t="s">
        <v>951</v>
      </c>
      <c r="D15" s="130"/>
      <c r="E15" s="130"/>
      <c r="F15" s="130"/>
      <c r="G15" s="130"/>
      <c r="H15" s="441">
        <v>0</v>
      </c>
      <c r="I15" s="441">
        <v>0</v>
      </c>
      <c r="J15" s="441">
        <v>0</v>
      </c>
      <c r="K15" s="441">
        <v>0</v>
      </c>
      <c r="L15" s="81"/>
    </row>
    <row r="16" spans="1:14">
      <c r="A16" s="10"/>
      <c r="B16" s="443">
        <v>6</v>
      </c>
      <c r="C16" s="439" t="s">
        <v>267</v>
      </c>
      <c r="D16" s="161"/>
      <c r="E16" s="161"/>
      <c r="F16" s="161"/>
      <c r="G16" s="161"/>
      <c r="H16" s="351">
        <f>H8+H14</f>
        <v>812.3</v>
      </c>
      <c r="I16" s="351">
        <f>I8+I14</f>
        <v>379</v>
      </c>
      <c r="J16" s="351">
        <f>J8+J14</f>
        <v>379</v>
      </c>
      <c r="K16" s="351">
        <f>K8+K14</f>
        <v>160.19999999999999</v>
      </c>
      <c r="L16" s="81"/>
    </row>
    <row r="17" spans="1:1">
      <c r="A17" s="10"/>
    </row>
    <row r="18" spans="1:1">
      <c r="A18" s="10"/>
    </row>
    <row r="37" spans="6:12" ht="23.25">
      <c r="L37" s="12"/>
    </row>
    <row r="38" spans="6:12">
      <c r="L38" s="11"/>
    </row>
    <row r="43" spans="6:12">
      <c r="F43" s="4"/>
    </row>
  </sheetData>
  <mergeCells count="1">
    <mergeCell ref="B5:C5"/>
  </mergeCells>
  <hyperlinks>
    <hyperlink ref="N2" location="'Index '!A1" display="Return to index" xr:uid="{3F716007-9C7D-48FA-8AD3-3F0EB4355309}"/>
  </hyperlinks>
  <pageMargins left="0.70866141732283472" right="0.70866141732283472" top="0.74803149606299213" bottom="0.74803149606299213" header="0.31496062992125984" footer="0.31496062992125984"/>
  <pageSetup paperSize="9" scale="5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codeName="Ark44">
    <pageSetUpPr fitToPage="1"/>
  </sheetPr>
  <dimension ref="B2:R43"/>
  <sheetViews>
    <sheetView showGridLines="0" zoomScale="90" zoomScaleNormal="90" zoomScalePageLayoutView="70" workbookViewId="0">
      <selection activeCell="J36" sqref="J36"/>
    </sheetView>
  </sheetViews>
  <sheetFormatPr defaultColWidth="9.28515625" defaultRowHeight="15"/>
  <cols>
    <col min="2" max="2" width="26.140625" style="7" customWidth="1"/>
    <col min="3" max="3" width="43" customWidth="1"/>
    <col min="4" max="14" width="15.7109375" customWidth="1"/>
    <col min="15" max="15" width="15.7109375" style="13" customWidth="1"/>
    <col min="16" max="17" width="10.7109375" customWidth="1"/>
    <col min="18" max="18" width="15.7109375" customWidth="1"/>
  </cols>
  <sheetData>
    <row r="2" spans="2:18" ht="21">
      <c r="B2" s="85" t="s">
        <v>952</v>
      </c>
      <c r="R2" s="201" t="s">
        <v>152</v>
      </c>
    </row>
    <row r="3" spans="2:18" ht="15.75">
      <c r="C3" s="82"/>
    </row>
    <row r="4" spans="2:18">
      <c r="B4" s="8"/>
    </row>
    <row r="5" spans="2:18">
      <c r="B5" s="646" t="s">
        <v>269</v>
      </c>
      <c r="C5" s="771" t="s">
        <v>953</v>
      </c>
      <c r="D5" s="768" t="s">
        <v>899</v>
      </c>
      <c r="E5" s="769"/>
      <c r="F5" s="769"/>
      <c r="G5" s="769"/>
      <c r="H5" s="769"/>
      <c r="I5" s="769"/>
      <c r="J5" s="769"/>
      <c r="K5" s="769"/>
      <c r="L5" s="769"/>
      <c r="M5" s="769"/>
      <c r="N5" s="770"/>
      <c r="O5" s="667" t="s">
        <v>954</v>
      </c>
    </row>
    <row r="6" spans="2:18" ht="31.5" customHeight="1">
      <c r="B6" s="648"/>
      <c r="C6" s="772"/>
      <c r="D6" s="162">
        <v>0</v>
      </c>
      <c r="E6" s="444">
        <v>0.02</v>
      </c>
      <c r="F6" s="444">
        <v>0.04</v>
      </c>
      <c r="G6" s="444">
        <v>0.1</v>
      </c>
      <c r="H6" s="444">
        <v>0.2</v>
      </c>
      <c r="I6" s="444">
        <v>0.5</v>
      </c>
      <c r="J6" s="444">
        <v>0.7</v>
      </c>
      <c r="K6" s="444">
        <v>0.75</v>
      </c>
      <c r="L6" s="444">
        <v>1</v>
      </c>
      <c r="M6" s="444">
        <v>1.5</v>
      </c>
      <c r="N6" s="250" t="s">
        <v>901</v>
      </c>
      <c r="O6" s="668"/>
    </row>
    <row r="7" spans="2:18">
      <c r="B7" s="131">
        <v>1</v>
      </c>
      <c r="C7" s="445" t="s">
        <v>955</v>
      </c>
      <c r="D7" s="605">
        <v>0</v>
      </c>
      <c r="E7" s="605">
        <v>0</v>
      </c>
      <c r="F7" s="605">
        <v>0</v>
      </c>
      <c r="G7" s="605">
        <v>0</v>
      </c>
      <c r="H7" s="605">
        <v>0</v>
      </c>
      <c r="I7" s="605">
        <v>0</v>
      </c>
      <c r="J7" s="605">
        <v>0</v>
      </c>
      <c r="K7" s="605">
        <v>0</v>
      </c>
      <c r="L7" s="605">
        <v>0</v>
      </c>
      <c r="M7" s="605">
        <v>0</v>
      </c>
      <c r="N7" s="605">
        <v>0</v>
      </c>
      <c r="O7" s="606">
        <f>SUM(D7:N7)</f>
        <v>0</v>
      </c>
    </row>
    <row r="8" spans="2:18">
      <c r="B8" s="446">
        <v>2</v>
      </c>
      <c r="C8" s="445" t="s">
        <v>956</v>
      </c>
      <c r="D8" s="605"/>
      <c r="E8" s="605">
        <v>0</v>
      </c>
      <c r="F8" s="605">
        <v>0</v>
      </c>
      <c r="G8" s="605">
        <v>0</v>
      </c>
      <c r="H8" s="605">
        <v>0</v>
      </c>
      <c r="I8" s="605">
        <v>0</v>
      </c>
      <c r="J8" s="605">
        <v>0</v>
      </c>
      <c r="K8" s="605">
        <v>0</v>
      </c>
      <c r="L8" s="605">
        <v>0</v>
      </c>
      <c r="M8" s="605">
        <v>0</v>
      </c>
      <c r="N8" s="605">
        <v>0</v>
      </c>
      <c r="O8" s="606">
        <f t="shared" ref="O8:O16" si="0">SUM(D8:N8)</f>
        <v>0</v>
      </c>
    </row>
    <row r="9" spans="2:18">
      <c r="B9" s="446">
        <v>3</v>
      </c>
      <c r="C9" s="445" t="s">
        <v>871</v>
      </c>
      <c r="D9" s="605">
        <v>0</v>
      </c>
      <c r="E9" s="605">
        <v>0</v>
      </c>
      <c r="F9" s="605">
        <v>0</v>
      </c>
      <c r="G9" s="605">
        <v>0</v>
      </c>
      <c r="H9" s="605">
        <v>0</v>
      </c>
      <c r="I9" s="605">
        <v>0</v>
      </c>
      <c r="J9" s="605">
        <v>0</v>
      </c>
      <c r="K9" s="605">
        <v>0</v>
      </c>
      <c r="L9" s="514">
        <v>0.41658651000000002</v>
      </c>
      <c r="M9" s="514"/>
      <c r="N9" s="514"/>
      <c r="O9" s="606">
        <f t="shared" si="0"/>
        <v>0.41658651000000002</v>
      </c>
    </row>
    <row r="10" spans="2:18">
      <c r="B10" s="446">
        <v>4</v>
      </c>
      <c r="C10" s="445" t="s">
        <v>872</v>
      </c>
      <c r="D10" s="605">
        <v>0</v>
      </c>
      <c r="E10" s="605">
        <v>0</v>
      </c>
      <c r="F10" s="605">
        <v>0</v>
      </c>
      <c r="G10" s="605">
        <v>0</v>
      </c>
      <c r="H10" s="605">
        <v>0</v>
      </c>
      <c r="I10" s="605">
        <v>0</v>
      </c>
      <c r="J10" s="605">
        <v>0</v>
      </c>
      <c r="K10" s="605">
        <v>0</v>
      </c>
      <c r="L10" s="605">
        <v>0</v>
      </c>
      <c r="M10" s="605">
        <v>0</v>
      </c>
      <c r="N10" s="605">
        <v>0</v>
      </c>
      <c r="O10" s="606">
        <f t="shared" si="0"/>
        <v>0</v>
      </c>
    </row>
    <row r="11" spans="2:18">
      <c r="B11" s="446">
        <v>5</v>
      </c>
      <c r="C11" s="445" t="s">
        <v>874</v>
      </c>
      <c r="D11" s="605">
        <v>0</v>
      </c>
      <c r="E11" s="605">
        <v>0</v>
      </c>
      <c r="F11" s="605">
        <v>0</v>
      </c>
      <c r="G11" s="605">
        <v>0</v>
      </c>
      <c r="H11" s="605">
        <v>0</v>
      </c>
      <c r="I11" s="605">
        <v>0</v>
      </c>
      <c r="J11" s="605">
        <v>0</v>
      </c>
      <c r="K11" s="605">
        <v>0</v>
      </c>
      <c r="L11" s="605">
        <v>0</v>
      </c>
      <c r="M11" s="605">
        <v>0</v>
      </c>
      <c r="N11" s="605">
        <v>0</v>
      </c>
      <c r="O11" s="606">
        <f t="shared" si="0"/>
        <v>0</v>
      </c>
    </row>
    <row r="12" spans="2:18">
      <c r="B12" s="446">
        <v>6</v>
      </c>
      <c r="C12" s="445" t="s">
        <v>588</v>
      </c>
      <c r="D12" s="605">
        <v>0</v>
      </c>
      <c r="E12" s="605">
        <v>0</v>
      </c>
      <c r="F12" s="605">
        <v>0</v>
      </c>
      <c r="G12" s="605">
        <v>0</v>
      </c>
      <c r="H12" s="514">
        <v>45.897306690000001</v>
      </c>
      <c r="I12" s="605">
        <v>0</v>
      </c>
      <c r="J12" s="605">
        <v>0</v>
      </c>
      <c r="K12" s="605">
        <v>0</v>
      </c>
      <c r="L12" s="514">
        <v>7.8503420000000004E-2</v>
      </c>
      <c r="M12" s="605">
        <v>0</v>
      </c>
      <c r="N12" s="514">
        <v>135.82695434000001</v>
      </c>
      <c r="O12" s="606">
        <f t="shared" si="0"/>
        <v>181.80276445000001</v>
      </c>
      <c r="Q12" s="14"/>
    </row>
    <row r="13" spans="2:18">
      <c r="B13" s="446">
        <v>7</v>
      </c>
      <c r="C13" s="445" t="s">
        <v>594</v>
      </c>
      <c r="D13" s="605">
        <v>0</v>
      </c>
      <c r="E13" s="605">
        <v>0</v>
      </c>
      <c r="F13" s="605">
        <v>0</v>
      </c>
      <c r="G13" s="605">
        <v>0</v>
      </c>
      <c r="H13" s="605">
        <v>0</v>
      </c>
      <c r="I13" s="605">
        <v>0</v>
      </c>
      <c r="J13" s="605">
        <v>0</v>
      </c>
      <c r="K13" s="514"/>
      <c r="L13" s="514">
        <v>9.7815240299999999</v>
      </c>
      <c r="M13" s="605">
        <v>0</v>
      </c>
      <c r="N13" s="605">
        <v>0</v>
      </c>
      <c r="O13" s="606">
        <f t="shared" si="0"/>
        <v>9.7815240299999999</v>
      </c>
    </row>
    <row r="14" spans="2:18">
      <c r="B14" s="446">
        <v>8</v>
      </c>
      <c r="C14" s="445" t="s">
        <v>882</v>
      </c>
      <c r="D14" s="605">
        <v>0</v>
      </c>
      <c r="E14" s="605">
        <v>0</v>
      </c>
      <c r="F14" s="605">
        <v>0</v>
      </c>
      <c r="G14" s="605">
        <v>0</v>
      </c>
      <c r="H14" s="605">
        <v>0</v>
      </c>
      <c r="I14" s="605">
        <v>0</v>
      </c>
      <c r="J14" s="605">
        <v>0</v>
      </c>
      <c r="K14" s="514">
        <v>0.89325686000000004</v>
      </c>
      <c r="L14" s="605">
        <v>0</v>
      </c>
      <c r="M14" s="605">
        <v>0</v>
      </c>
      <c r="N14" s="605">
        <v>0</v>
      </c>
      <c r="O14" s="606">
        <f t="shared" si="0"/>
        <v>0.89325686000000004</v>
      </c>
    </row>
    <row r="15" spans="2:18" ht="30">
      <c r="B15" s="446">
        <v>9</v>
      </c>
      <c r="C15" s="442" t="s">
        <v>957</v>
      </c>
      <c r="D15" s="605">
        <v>0</v>
      </c>
      <c r="E15" s="605">
        <v>0</v>
      </c>
      <c r="F15" s="605">
        <v>0</v>
      </c>
      <c r="G15" s="605">
        <v>0</v>
      </c>
      <c r="H15" s="514">
        <v>3.3742033399999998</v>
      </c>
      <c r="I15" s="514">
        <v>51.410289849999998</v>
      </c>
      <c r="J15" s="514"/>
      <c r="K15" s="514"/>
      <c r="L15" s="514">
        <v>6.6423999999999997E-4</v>
      </c>
      <c r="M15" s="605">
        <v>0</v>
      </c>
      <c r="N15" s="605">
        <v>0</v>
      </c>
      <c r="O15" s="606">
        <f t="shared" si="0"/>
        <v>54.785157429999998</v>
      </c>
    </row>
    <row r="16" spans="2:18">
      <c r="B16" s="446">
        <v>10</v>
      </c>
      <c r="C16" s="445" t="s">
        <v>897</v>
      </c>
      <c r="D16" s="605">
        <v>0</v>
      </c>
      <c r="E16" s="605">
        <v>0</v>
      </c>
      <c r="F16" s="605">
        <v>0</v>
      </c>
      <c r="G16" s="605">
        <v>0</v>
      </c>
      <c r="H16" s="514"/>
      <c r="I16" s="514"/>
      <c r="J16" s="514"/>
      <c r="K16" s="514"/>
      <c r="L16" s="514"/>
      <c r="M16" s="605">
        <v>0</v>
      </c>
      <c r="N16" s="605">
        <v>0</v>
      </c>
      <c r="O16" s="606">
        <f t="shared" si="0"/>
        <v>0</v>
      </c>
    </row>
    <row r="17" spans="2:15">
      <c r="B17" s="438">
        <v>11</v>
      </c>
      <c r="C17" s="389" t="s">
        <v>443</v>
      </c>
      <c r="D17" s="177">
        <v>0</v>
      </c>
      <c r="E17" s="177">
        <v>0</v>
      </c>
      <c r="F17" s="177">
        <v>0</v>
      </c>
      <c r="G17" s="177">
        <v>0</v>
      </c>
      <c r="H17" s="177">
        <v>49.271510030000002</v>
      </c>
      <c r="I17" s="177">
        <v>51.410289849999998</v>
      </c>
      <c r="J17" s="177">
        <v>0</v>
      </c>
      <c r="K17" s="177">
        <v>0.89325686000000004</v>
      </c>
      <c r="L17" s="177">
        <v>10.2772782</v>
      </c>
      <c r="M17" s="177">
        <v>0</v>
      </c>
      <c r="N17" s="177">
        <v>135.82695434000001</v>
      </c>
      <c r="O17" s="177">
        <f>SUM(O7:O16)</f>
        <v>247.67928928000001</v>
      </c>
    </row>
    <row r="43" spans="6:6">
      <c r="F43" s="4"/>
    </row>
  </sheetData>
  <mergeCells count="4">
    <mergeCell ref="D5:N5"/>
    <mergeCell ref="C5:C6"/>
    <mergeCell ref="B5:B6"/>
    <mergeCell ref="O5:O6"/>
  </mergeCells>
  <hyperlinks>
    <hyperlink ref="R2" location="'Index '!A1" display="Return to index" xr:uid="{A6995C71-D022-4345-B925-A87237240860}"/>
  </hyperlinks>
  <pageMargins left="0.70866141732283472" right="0.70866141732283472" top="0.74803149606299213" bottom="0.74803149606299213" header="0.31496062992125984" footer="0.31496062992125984"/>
  <pageSetup paperSize="9" scale="4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codeName="Ark45">
    <pageSetUpPr fitToPage="1"/>
  </sheetPr>
  <dimension ref="B2:N43"/>
  <sheetViews>
    <sheetView showGridLines="0" zoomScale="90" zoomScaleNormal="90" zoomScalePageLayoutView="80" workbookViewId="0">
      <selection activeCell="I7" sqref="I7"/>
    </sheetView>
  </sheetViews>
  <sheetFormatPr defaultColWidth="9.28515625" defaultRowHeight="15"/>
  <cols>
    <col min="2" max="2" width="32.28515625" bestFit="1" customWidth="1"/>
    <col min="3" max="3" width="25.7109375" customWidth="1"/>
    <col min="4" max="11" width="15.7109375" customWidth="1"/>
    <col min="12" max="13" width="10.7109375" customWidth="1"/>
    <col min="14" max="14" width="15.7109375" customWidth="1"/>
  </cols>
  <sheetData>
    <row r="2" spans="2:14" ht="21">
      <c r="B2" s="85" t="s">
        <v>774</v>
      </c>
      <c r="N2" s="201" t="s">
        <v>152</v>
      </c>
    </row>
    <row r="3" spans="2:14" ht="15.75">
      <c r="C3" s="82"/>
    </row>
    <row r="5" spans="2:14" ht="15" customHeight="1">
      <c r="B5" s="665" t="s">
        <v>269</v>
      </c>
      <c r="C5" s="667" t="s">
        <v>775</v>
      </c>
      <c r="D5" s="650" t="s">
        <v>776</v>
      </c>
      <c r="E5" s="650"/>
      <c r="F5" s="650"/>
      <c r="G5" s="650"/>
      <c r="H5" s="715" t="s">
        <v>777</v>
      </c>
      <c r="I5" s="774"/>
      <c r="J5" s="774"/>
      <c r="K5" s="773"/>
    </row>
    <row r="6" spans="2:14" ht="21" customHeight="1">
      <c r="B6" s="775"/>
      <c r="C6" s="678"/>
      <c r="D6" s="650" t="s">
        <v>778</v>
      </c>
      <c r="E6" s="650"/>
      <c r="F6" s="650" t="s">
        <v>779</v>
      </c>
      <c r="G6" s="650"/>
      <c r="H6" s="715" t="s">
        <v>778</v>
      </c>
      <c r="I6" s="773"/>
      <c r="J6" s="715" t="s">
        <v>779</v>
      </c>
      <c r="K6" s="773"/>
    </row>
    <row r="7" spans="2:14">
      <c r="B7" s="666"/>
      <c r="C7" s="668"/>
      <c r="D7" s="250" t="s">
        <v>780</v>
      </c>
      <c r="E7" s="250" t="s">
        <v>781</v>
      </c>
      <c r="F7" s="250" t="s">
        <v>780</v>
      </c>
      <c r="G7" s="250" t="s">
        <v>781</v>
      </c>
      <c r="H7" s="250" t="s">
        <v>780</v>
      </c>
      <c r="I7" s="250" t="s">
        <v>781</v>
      </c>
      <c r="J7" s="250" t="s">
        <v>780</v>
      </c>
      <c r="K7" s="250" t="s">
        <v>781</v>
      </c>
    </row>
    <row r="8" spans="2:14">
      <c r="B8" s="234">
        <v>1</v>
      </c>
      <c r="C8" s="270" t="s">
        <v>782</v>
      </c>
      <c r="D8" s="386">
        <v>0</v>
      </c>
      <c r="E8" s="386">
        <v>32.799999999999997</v>
      </c>
      <c r="F8" s="386">
        <v>0</v>
      </c>
      <c r="G8" s="386">
        <v>1.3</v>
      </c>
      <c r="H8" s="386">
        <v>0</v>
      </c>
      <c r="I8" s="386">
        <v>0</v>
      </c>
      <c r="J8" s="386">
        <v>0</v>
      </c>
      <c r="K8" s="386">
        <v>0</v>
      </c>
    </row>
    <row r="9" spans="2:14">
      <c r="B9" s="234">
        <v>2</v>
      </c>
      <c r="C9" s="270" t="s">
        <v>783</v>
      </c>
      <c r="D9" s="386">
        <v>0</v>
      </c>
      <c r="E9" s="386">
        <v>73</v>
      </c>
      <c r="F9" s="386">
        <v>0</v>
      </c>
      <c r="G9" s="386">
        <v>23.7</v>
      </c>
      <c r="H9" s="386">
        <v>0</v>
      </c>
      <c r="I9" s="386">
        <v>0</v>
      </c>
      <c r="J9" s="386">
        <v>0</v>
      </c>
      <c r="K9" s="386">
        <v>0</v>
      </c>
    </row>
    <row r="10" spans="2:14">
      <c r="B10" s="234">
        <v>3</v>
      </c>
      <c r="C10" s="270" t="s">
        <v>784</v>
      </c>
      <c r="D10" s="386">
        <v>0</v>
      </c>
      <c r="E10" s="386">
        <v>0</v>
      </c>
      <c r="F10" s="386">
        <v>0</v>
      </c>
      <c r="G10" s="386">
        <v>0</v>
      </c>
      <c r="H10" s="386">
        <v>0</v>
      </c>
      <c r="I10" s="386">
        <v>0</v>
      </c>
      <c r="J10" s="386">
        <v>0</v>
      </c>
      <c r="K10" s="386">
        <v>0</v>
      </c>
    </row>
    <row r="11" spans="2:14">
      <c r="B11" s="234">
        <v>4</v>
      </c>
      <c r="C11" s="270" t="s">
        <v>785</v>
      </c>
      <c r="D11" s="386">
        <v>0</v>
      </c>
      <c r="E11" s="386">
        <v>0</v>
      </c>
      <c r="F11" s="386">
        <v>0</v>
      </c>
      <c r="G11" s="386">
        <v>0</v>
      </c>
      <c r="H11" s="386">
        <v>0</v>
      </c>
      <c r="I11" s="386">
        <v>0</v>
      </c>
      <c r="J11" s="386">
        <v>0</v>
      </c>
      <c r="K11" s="386">
        <v>0</v>
      </c>
      <c r="N11" s="187"/>
    </row>
    <row r="12" spans="2:14">
      <c r="B12" s="234">
        <v>5</v>
      </c>
      <c r="C12" s="270" t="s">
        <v>786</v>
      </c>
      <c r="D12" s="386">
        <v>0</v>
      </c>
      <c r="E12" s="386">
        <v>0</v>
      </c>
      <c r="F12" s="386">
        <v>0</v>
      </c>
      <c r="G12" s="386">
        <v>0</v>
      </c>
      <c r="H12" s="386">
        <v>0</v>
      </c>
      <c r="I12" s="386">
        <v>0</v>
      </c>
      <c r="J12" s="386">
        <v>0</v>
      </c>
      <c r="K12" s="386">
        <v>0</v>
      </c>
    </row>
    <row r="13" spans="2:14">
      <c r="B13" s="234">
        <v>6</v>
      </c>
      <c r="C13" s="270" t="s">
        <v>787</v>
      </c>
      <c r="D13" s="386">
        <v>0</v>
      </c>
      <c r="E13" s="386">
        <v>0</v>
      </c>
      <c r="F13" s="386">
        <v>0</v>
      </c>
      <c r="G13" s="386">
        <v>0</v>
      </c>
      <c r="H13" s="386">
        <v>0</v>
      </c>
      <c r="I13" s="386">
        <v>0</v>
      </c>
      <c r="J13" s="386">
        <v>0</v>
      </c>
      <c r="K13" s="386">
        <v>0</v>
      </c>
    </row>
    <row r="14" spans="2:14">
      <c r="B14" s="234">
        <v>7</v>
      </c>
      <c r="C14" s="270" t="s">
        <v>788</v>
      </c>
      <c r="D14" s="386">
        <v>0</v>
      </c>
      <c r="E14" s="386">
        <v>0</v>
      </c>
      <c r="F14" s="386">
        <v>0</v>
      </c>
      <c r="G14" s="386">
        <v>0</v>
      </c>
      <c r="H14" s="386">
        <v>0</v>
      </c>
      <c r="I14" s="386">
        <v>0</v>
      </c>
      <c r="J14" s="386">
        <v>0</v>
      </c>
      <c r="K14" s="386">
        <v>0</v>
      </c>
    </row>
    <row r="15" spans="2:14">
      <c r="B15" s="234">
        <v>8</v>
      </c>
      <c r="C15" s="270" t="s">
        <v>789</v>
      </c>
      <c r="D15" s="386">
        <v>0</v>
      </c>
      <c r="E15" s="386">
        <v>0</v>
      </c>
      <c r="F15" s="386">
        <v>0</v>
      </c>
      <c r="G15" s="386">
        <v>0</v>
      </c>
      <c r="H15" s="386">
        <v>0</v>
      </c>
      <c r="I15" s="386">
        <v>0</v>
      </c>
      <c r="J15" s="386">
        <v>0</v>
      </c>
      <c r="K15" s="386">
        <v>0</v>
      </c>
    </row>
    <row r="16" spans="2:14">
      <c r="B16" s="447">
        <v>9</v>
      </c>
      <c r="C16" s="439" t="s">
        <v>267</v>
      </c>
      <c r="D16" s="177">
        <f>SUM(D8:D15)</f>
        <v>0</v>
      </c>
      <c r="E16" s="177">
        <f t="shared" ref="E16:K16" si="0">SUM(E8:E15)</f>
        <v>105.8</v>
      </c>
      <c r="F16" s="177">
        <f t="shared" si="0"/>
        <v>0</v>
      </c>
      <c r="G16" s="177">
        <f t="shared" si="0"/>
        <v>25</v>
      </c>
      <c r="H16" s="177">
        <f t="shared" si="0"/>
        <v>0</v>
      </c>
      <c r="I16" s="177">
        <f t="shared" si="0"/>
        <v>0</v>
      </c>
      <c r="J16" s="177">
        <f t="shared" si="0"/>
        <v>0</v>
      </c>
      <c r="K16" s="177">
        <f t="shared" si="0"/>
        <v>0</v>
      </c>
    </row>
    <row r="17" spans="3:14">
      <c r="C17" s="6"/>
      <c r="D17" s="6"/>
      <c r="E17" s="6"/>
      <c r="F17" s="6"/>
      <c r="G17" s="6"/>
      <c r="H17" s="6"/>
      <c r="I17" s="6"/>
      <c r="J17" s="6"/>
      <c r="K17" s="6"/>
    </row>
    <row r="18" spans="3:14">
      <c r="N18" s="14"/>
    </row>
    <row r="43" spans="6:6">
      <c r="F43" s="4"/>
    </row>
  </sheetData>
  <mergeCells count="8">
    <mergeCell ref="J6:K6"/>
    <mergeCell ref="H6:I6"/>
    <mergeCell ref="H5:K5"/>
    <mergeCell ref="B5:B7"/>
    <mergeCell ref="C5:C7"/>
    <mergeCell ref="D5:G5"/>
    <mergeCell ref="D6:E6"/>
    <mergeCell ref="F6:G6"/>
  </mergeCells>
  <hyperlinks>
    <hyperlink ref="N2" location="'Index '!A1" display="Return to index" xr:uid="{99F31C1F-230C-4EB7-AD56-1B3CA9898D4C}"/>
  </hyperlinks>
  <pageMargins left="0.70866141732283472" right="0.70866141732283472" top="0.74803149606299213" bottom="0.74803149606299213" header="0.31496062992125984" footer="0.31496062992125984"/>
  <pageSetup paperSize="9" scale="5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codeName="Ark46">
    <pageSetUpPr fitToPage="1"/>
  </sheetPr>
  <dimension ref="B2:H25"/>
  <sheetViews>
    <sheetView showGridLines="0" zoomScale="90" zoomScaleNormal="90" zoomScalePageLayoutView="90" workbookViewId="0">
      <selection activeCell="Q34" sqref="Q34"/>
    </sheetView>
  </sheetViews>
  <sheetFormatPr defaultColWidth="9.28515625" defaultRowHeight="15"/>
  <cols>
    <col min="1" max="2" width="9.28515625" style="13"/>
    <col min="3" max="3" width="86.5703125" style="13" customWidth="1"/>
    <col min="4" max="4" width="18" style="13" customWidth="1"/>
    <col min="5" max="5" width="17.42578125" style="13" customWidth="1"/>
    <col min="6" max="7" width="10.7109375" style="13" customWidth="1"/>
    <col min="8" max="8" width="15.7109375" style="13" customWidth="1"/>
    <col min="9" max="16384" width="9.28515625" style="13"/>
  </cols>
  <sheetData>
    <row r="2" spans="2:8" ht="21">
      <c r="B2" s="85" t="s">
        <v>958</v>
      </c>
      <c r="H2" s="201" t="s">
        <v>152</v>
      </c>
    </row>
    <row r="3" spans="2:8" ht="15.75">
      <c r="C3" s="15"/>
    </row>
    <row r="4" spans="2:8">
      <c r="B4" s="16"/>
      <c r="C4" s="17"/>
      <c r="D4" s="16"/>
      <c r="E4" s="16"/>
    </row>
    <row r="5" spans="2:8">
      <c r="B5" s="706" t="s">
        <v>269</v>
      </c>
      <c r="C5" s="707"/>
      <c r="D5" s="250" t="s">
        <v>959</v>
      </c>
      <c r="E5" s="250" t="s">
        <v>858</v>
      </c>
    </row>
    <row r="6" spans="2:8">
      <c r="B6" s="443">
        <v>1</v>
      </c>
      <c r="C6" s="253" t="s">
        <v>960</v>
      </c>
      <c r="D6" s="177">
        <f>D7+SUM(D13:D15)</f>
        <v>13.8</v>
      </c>
      <c r="E6" s="177">
        <f>E7+SUM(E13:E15)</f>
        <v>6.9</v>
      </c>
    </row>
    <row r="7" spans="2:8" ht="30">
      <c r="B7" s="260">
        <v>2</v>
      </c>
      <c r="C7" s="270" t="s">
        <v>961</v>
      </c>
      <c r="D7" s="386">
        <v>6.9</v>
      </c>
      <c r="E7" s="386">
        <v>3.5</v>
      </c>
    </row>
    <row r="8" spans="2:8">
      <c r="B8" s="260">
        <v>3</v>
      </c>
      <c r="C8" s="270" t="s">
        <v>962</v>
      </c>
      <c r="D8" s="386">
        <v>0</v>
      </c>
      <c r="E8" s="386">
        <v>0</v>
      </c>
    </row>
    <row r="9" spans="2:8">
      <c r="B9" s="260">
        <v>4</v>
      </c>
      <c r="C9" s="270" t="s">
        <v>963</v>
      </c>
      <c r="D9" s="386">
        <v>6.9</v>
      </c>
      <c r="E9" s="386">
        <v>3.5</v>
      </c>
    </row>
    <row r="10" spans="2:8">
      <c r="B10" s="260">
        <v>5</v>
      </c>
      <c r="C10" s="270" t="s">
        <v>964</v>
      </c>
      <c r="D10" s="386">
        <v>0</v>
      </c>
      <c r="E10" s="386">
        <v>0</v>
      </c>
    </row>
    <row r="11" spans="2:8">
      <c r="B11" s="260">
        <v>6</v>
      </c>
      <c r="C11" s="270" t="s">
        <v>965</v>
      </c>
      <c r="D11" s="386">
        <v>0</v>
      </c>
      <c r="E11" s="386">
        <v>0</v>
      </c>
    </row>
    <row r="12" spans="2:8">
      <c r="B12" s="260">
        <v>7</v>
      </c>
      <c r="C12" s="270" t="s">
        <v>966</v>
      </c>
      <c r="D12" s="386">
        <v>0</v>
      </c>
      <c r="E12" s="130"/>
    </row>
    <row r="13" spans="2:8">
      <c r="B13" s="260">
        <v>8</v>
      </c>
      <c r="C13" s="270" t="s">
        <v>967</v>
      </c>
      <c r="D13" s="386">
        <v>6.9</v>
      </c>
      <c r="E13" s="386">
        <v>3.4</v>
      </c>
    </row>
    <row r="14" spans="2:8">
      <c r="B14" s="260">
        <v>9</v>
      </c>
      <c r="C14" s="270" t="s">
        <v>968</v>
      </c>
      <c r="D14" s="386">
        <v>0</v>
      </c>
      <c r="E14" s="386">
        <v>0</v>
      </c>
    </row>
    <row r="15" spans="2:8">
      <c r="B15" s="260">
        <v>10</v>
      </c>
      <c r="C15" s="270" t="s">
        <v>969</v>
      </c>
      <c r="D15" s="386">
        <v>0</v>
      </c>
      <c r="E15" s="386">
        <v>0</v>
      </c>
    </row>
    <row r="16" spans="2:8">
      <c r="B16" s="443">
        <v>11</v>
      </c>
      <c r="C16" s="389" t="s">
        <v>970</v>
      </c>
      <c r="D16" s="176">
        <v>0</v>
      </c>
      <c r="E16" s="176">
        <v>0</v>
      </c>
    </row>
    <row r="17" spans="2:5" ht="30">
      <c r="B17" s="260">
        <v>12</v>
      </c>
      <c r="C17" s="270" t="s">
        <v>971</v>
      </c>
      <c r="D17" s="386">
        <v>0</v>
      </c>
      <c r="E17" s="386">
        <v>0</v>
      </c>
    </row>
    <row r="18" spans="2:5">
      <c r="B18" s="260">
        <v>13</v>
      </c>
      <c r="C18" s="270" t="s">
        <v>962</v>
      </c>
      <c r="D18" s="386">
        <v>0</v>
      </c>
      <c r="E18" s="386">
        <v>0</v>
      </c>
    </row>
    <row r="19" spans="2:5">
      <c r="B19" s="260">
        <v>14</v>
      </c>
      <c r="C19" s="270" t="s">
        <v>963</v>
      </c>
      <c r="D19" s="386">
        <v>0</v>
      </c>
      <c r="E19" s="386">
        <v>0</v>
      </c>
    </row>
    <row r="20" spans="2:5">
      <c r="B20" s="260">
        <v>15</v>
      </c>
      <c r="C20" s="270" t="s">
        <v>964</v>
      </c>
      <c r="D20" s="386">
        <v>0</v>
      </c>
      <c r="E20" s="386">
        <v>0</v>
      </c>
    </row>
    <row r="21" spans="2:5">
      <c r="B21" s="260">
        <v>16</v>
      </c>
      <c r="C21" s="270" t="s">
        <v>965</v>
      </c>
      <c r="D21" s="386">
        <v>0</v>
      </c>
      <c r="E21" s="386">
        <v>0</v>
      </c>
    </row>
    <row r="22" spans="2:5">
      <c r="B22" s="260">
        <v>17</v>
      </c>
      <c r="C22" s="270" t="s">
        <v>966</v>
      </c>
      <c r="D22" s="386">
        <v>0</v>
      </c>
      <c r="E22" s="130"/>
    </row>
    <row r="23" spans="2:5">
      <c r="B23" s="260">
        <v>18</v>
      </c>
      <c r="C23" s="270" t="s">
        <v>967</v>
      </c>
      <c r="D23" s="386">
        <v>0</v>
      </c>
      <c r="E23" s="386">
        <v>0</v>
      </c>
    </row>
    <row r="24" spans="2:5">
      <c r="B24" s="260">
        <v>19</v>
      </c>
      <c r="C24" s="270" t="s">
        <v>968</v>
      </c>
      <c r="D24" s="386">
        <v>0</v>
      </c>
      <c r="E24" s="386">
        <v>0</v>
      </c>
    </row>
    <row r="25" spans="2:5">
      <c r="B25" s="260">
        <v>20</v>
      </c>
      <c r="C25" s="270" t="s">
        <v>969</v>
      </c>
      <c r="D25" s="386">
        <v>0</v>
      </c>
      <c r="E25" s="386">
        <v>0</v>
      </c>
    </row>
  </sheetData>
  <mergeCells count="1">
    <mergeCell ref="B5:C5"/>
  </mergeCells>
  <hyperlinks>
    <hyperlink ref="H2" location="'Index '!A1" display="Return to index" xr:uid="{45F6CEB5-0E02-4DCF-A8D2-0064B2AE9675}"/>
  </hyperlinks>
  <pageMargins left="0.70866141732283472" right="0.70866141732283472" top="0.74803149606299213" bottom="0.74803149606299213" header="0.31496062992125984" footer="0.31496062992125984"/>
  <pageSetup paperSize="9" scale="73" fitToHeight="0" orientation="landscape" r:id="rId1"/>
  <ignoredErrors>
    <ignoredError sqref="D6:E6"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codeName="Ark47">
    <pageSetUpPr fitToPage="1"/>
  </sheetPr>
  <dimension ref="B1:AD42"/>
  <sheetViews>
    <sheetView showGridLines="0" zoomScale="90" zoomScaleNormal="90" workbookViewId="0">
      <selection activeCell="J17" sqref="J17"/>
    </sheetView>
  </sheetViews>
  <sheetFormatPr defaultColWidth="11.42578125" defaultRowHeight="15"/>
  <cols>
    <col min="1" max="1" width="4.28515625" customWidth="1"/>
    <col min="2" max="2" width="18.5703125" customWidth="1"/>
    <col min="3" max="3" width="39.42578125" customWidth="1"/>
    <col min="4" max="4" width="15.42578125" customWidth="1"/>
    <col min="5" max="6" width="10.7109375" customWidth="1"/>
    <col min="7" max="7" width="15.7109375" customWidth="1"/>
  </cols>
  <sheetData>
    <row r="1" spans="2:30">
      <c r="C1" s="37"/>
    </row>
    <row r="2" spans="2:30" s="28" customFormat="1" ht="21">
      <c r="B2" s="85" t="s">
        <v>972</v>
      </c>
      <c r="C2" s="84"/>
      <c r="D2" s="83"/>
      <c r="E2" s="38"/>
      <c r="G2" s="201" t="s">
        <v>152</v>
      </c>
    </row>
    <row r="3" spans="2:30" s="28" customFormat="1" ht="21">
      <c r="B3" s="86"/>
      <c r="C3" s="84"/>
      <c r="D3" s="83"/>
      <c r="E3" s="38"/>
    </row>
    <row r="4" spans="2:30" s="28" customFormat="1" ht="21">
      <c r="B4" s="86"/>
      <c r="C4" s="84"/>
      <c r="D4" s="83"/>
      <c r="E4" s="38"/>
    </row>
    <row r="5" spans="2:30" ht="33.6" customHeight="1">
      <c r="B5" s="706" t="s">
        <v>269</v>
      </c>
      <c r="C5" s="707"/>
      <c r="D5" s="163" t="s">
        <v>973</v>
      </c>
      <c r="V5" s="28"/>
      <c r="W5" s="28"/>
      <c r="X5" s="28"/>
      <c r="Y5" s="28"/>
      <c r="Z5" s="28"/>
      <c r="AA5" s="28"/>
      <c r="AB5" s="28"/>
      <c r="AC5" s="28"/>
      <c r="AD5" s="28"/>
    </row>
    <row r="6" spans="2:30">
      <c r="B6" s="448" t="s">
        <v>974</v>
      </c>
      <c r="C6" s="164"/>
      <c r="D6" s="165"/>
      <c r="V6" s="28"/>
      <c r="W6" s="28"/>
      <c r="X6" s="28"/>
      <c r="Y6" s="28"/>
      <c r="Z6" s="28"/>
      <c r="AA6" s="28"/>
      <c r="AB6" s="28"/>
      <c r="AC6" s="28"/>
      <c r="AD6" s="28"/>
    </row>
    <row r="7" spans="2:30">
      <c r="B7" s="449">
        <v>1</v>
      </c>
      <c r="C7" s="262" t="s">
        <v>975</v>
      </c>
      <c r="D7" s="386">
        <v>5646.8699470000001</v>
      </c>
      <c r="V7" s="28"/>
      <c r="W7" s="28"/>
      <c r="X7" s="28"/>
      <c r="Y7" s="28"/>
      <c r="Z7" s="28"/>
      <c r="AA7" s="28"/>
      <c r="AB7" s="28"/>
      <c r="AC7" s="28"/>
      <c r="AD7" s="28"/>
    </row>
    <row r="8" spans="2:30">
      <c r="B8" s="449">
        <v>2</v>
      </c>
      <c r="C8" s="262" t="s">
        <v>976</v>
      </c>
      <c r="D8" s="386">
        <v>719.96556899999996</v>
      </c>
      <c r="V8" s="28"/>
      <c r="W8" s="28"/>
      <c r="X8" s="28"/>
      <c r="Y8" s="28"/>
      <c r="Z8" s="28"/>
      <c r="AA8" s="28"/>
      <c r="AB8" s="28"/>
      <c r="AC8" s="28"/>
      <c r="AD8" s="28"/>
    </row>
    <row r="9" spans="2:30">
      <c r="B9" s="449">
        <v>3</v>
      </c>
      <c r="C9" s="262" t="s">
        <v>977</v>
      </c>
      <c r="D9" s="386">
        <v>87.388679999999994</v>
      </c>
      <c r="V9" s="28"/>
      <c r="W9" s="28"/>
      <c r="X9" s="28"/>
      <c r="Y9" s="28"/>
      <c r="Z9" s="28"/>
      <c r="AA9" s="28"/>
      <c r="AB9" s="28"/>
      <c r="AC9" s="28"/>
      <c r="AD9" s="28"/>
    </row>
    <row r="10" spans="2:30">
      <c r="B10" s="449">
        <v>4</v>
      </c>
      <c r="C10" s="450" t="s">
        <v>978</v>
      </c>
      <c r="D10" s="386">
        <v>0</v>
      </c>
      <c r="N10" s="187"/>
      <c r="V10" s="28"/>
      <c r="W10" s="28"/>
      <c r="X10" s="28"/>
      <c r="Y10" s="28"/>
      <c r="Z10" s="28"/>
      <c r="AA10" s="28"/>
      <c r="AB10" s="28"/>
      <c r="AC10" s="28"/>
      <c r="AD10" s="28"/>
    </row>
    <row r="11" spans="2:30">
      <c r="B11" s="448" t="s">
        <v>979</v>
      </c>
      <c r="C11" s="164"/>
      <c r="D11" s="165"/>
    </row>
    <row r="12" spans="2:30">
      <c r="B12" s="449">
        <v>5</v>
      </c>
      <c r="C12" s="450" t="s">
        <v>980</v>
      </c>
      <c r="D12" s="386"/>
    </row>
    <row r="13" spans="2:30">
      <c r="B13" s="449">
        <v>6</v>
      </c>
      <c r="C13" s="262" t="s">
        <v>981</v>
      </c>
      <c r="D13" s="386">
        <v>1</v>
      </c>
    </row>
    <row r="14" spans="2:30">
      <c r="B14" s="449">
        <v>7</v>
      </c>
      <c r="C14" s="450" t="s">
        <v>982</v>
      </c>
      <c r="D14" s="386"/>
    </row>
    <row r="15" spans="2:30">
      <c r="B15" s="449">
        <v>8</v>
      </c>
      <c r="C15" s="450" t="s">
        <v>983</v>
      </c>
      <c r="D15" s="386"/>
    </row>
    <row r="16" spans="2:30">
      <c r="B16" s="252">
        <v>9</v>
      </c>
      <c r="C16" s="164" t="s">
        <v>267</v>
      </c>
      <c r="D16" s="451">
        <f>SUM(D7:D10,D12:D15)</f>
        <v>6455.2241960000001</v>
      </c>
    </row>
    <row r="20" spans="3:5">
      <c r="C20" s="776"/>
      <c r="D20" s="776"/>
      <c r="E20" s="776"/>
    </row>
    <row r="42" spans="6:6">
      <c r="F42" s="4"/>
    </row>
  </sheetData>
  <mergeCells count="2">
    <mergeCell ref="C20:E20"/>
    <mergeCell ref="B5:C5"/>
  </mergeCells>
  <hyperlinks>
    <hyperlink ref="G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2:J65"/>
  <sheetViews>
    <sheetView zoomScale="90" zoomScaleNormal="90" workbookViewId="0">
      <selection activeCell="M47" sqref="M47"/>
    </sheetView>
  </sheetViews>
  <sheetFormatPr defaultColWidth="9.28515625" defaultRowHeight="15"/>
  <cols>
    <col min="1" max="1" width="28" style="21" customWidth="1"/>
    <col min="2" max="2" width="12.7109375" style="21" bestFit="1" customWidth="1"/>
    <col min="3" max="3" width="92.28515625" style="21" bestFit="1" customWidth="1"/>
    <col min="4" max="4" width="22.42578125" style="21" bestFit="1" customWidth="1"/>
    <col min="5" max="16384" width="9.28515625" style="21"/>
  </cols>
  <sheetData>
    <row r="2" spans="1:10">
      <c r="A2" s="623" t="s">
        <v>17</v>
      </c>
      <c r="B2" s="224"/>
      <c r="C2" s="625" t="s">
        <v>18</v>
      </c>
      <c r="D2" s="621" t="s">
        <v>19</v>
      </c>
      <c r="G2" s="541"/>
    </row>
    <row r="3" spans="1:10">
      <c r="A3" s="624"/>
      <c r="B3" s="225" t="s">
        <v>20</v>
      </c>
      <c r="C3" s="626"/>
      <c r="D3" s="622"/>
    </row>
    <row r="4" spans="1:10" s="204" customFormat="1">
      <c r="A4" s="627" t="s">
        <v>21</v>
      </c>
      <c r="B4" s="628"/>
      <c r="C4" s="628"/>
      <c r="D4" s="629"/>
      <c r="G4" s="21"/>
      <c r="H4" s="21"/>
      <c r="I4" s="21"/>
      <c r="J4" s="21"/>
    </row>
    <row r="5" spans="1:10">
      <c r="A5" s="580" t="s">
        <v>22</v>
      </c>
      <c r="B5" s="207" t="s">
        <v>23</v>
      </c>
      <c r="C5" s="240" t="s">
        <v>24</v>
      </c>
      <c r="D5" s="208" t="s">
        <v>25</v>
      </c>
    </row>
    <row r="6" spans="1:10">
      <c r="A6" s="581" t="s">
        <v>26</v>
      </c>
      <c r="B6" s="242" t="s">
        <v>23</v>
      </c>
      <c r="C6" s="240" t="s">
        <v>27</v>
      </c>
      <c r="D6" s="243" t="s">
        <v>28</v>
      </c>
    </row>
    <row r="7" spans="1:10" s="204" customFormat="1">
      <c r="A7" s="635" t="s">
        <v>29</v>
      </c>
      <c r="B7" s="636"/>
      <c r="C7" s="636"/>
      <c r="D7" s="637"/>
      <c r="G7" s="21"/>
      <c r="H7" s="21"/>
      <c r="I7" s="21"/>
      <c r="J7" s="21"/>
    </row>
    <row r="8" spans="1:10">
      <c r="A8" s="581" t="s">
        <v>30</v>
      </c>
      <c r="B8" s="242" t="s">
        <v>23</v>
      </c>
      <c r="C8" s="240" t="s">
        <v>31</v>
      </c>
      <c r="D8" s="249" t="s">
        <v>32</v>
      </c>
    </row>
    <row r="9" spans="1:10">
      <c r="A9" s="581" t="s">
        <v>33</v>
      </c>
      <c r="B9" s="242" t="s">
        <v>23</v>
      </c>
      <c r="C9" s="240" t="s">
        <v>34</v>
      </c>
      <c r="D9" s="243" t="s">
        <v>35</v>
      </c>
    </row>
    <row r="10" spans="1:10" s="204" customFormat="1">
      <c r="A10" s="627" t="s">
        <v>36</v>
      </c>
      <c r="B10" s="628"/>
      <c r="C10" s="628"/>
      <c r="D10" s="629"/>
    </row>
    <row r="11" spans="1:10" ht="18.75" customHeight="1">
      <c r="A11" s="581" t="s">
        <v>37</v>
      </c>
      <c r="B11" s="242" t="s">
        <v>23</v>
      </c>
      <c r="C11" s="526" t="s">
        <v>38</v>
      </c>
      <c r="D11" s="527" t="s">
        <v>39</v>
      </c>
      <c r="I11" s="204"/>
      <c r="J11" s="204"/>
    </row>
    <row r="12" spans="1:10">
      <c r="A12" s="581" t="s">
        <v>40</v>
      </c>
      <c r="B12" s="242" t="s">
        <v>23</v>
      </c>
      <c r="C12" s="240" t="s">
        <v>41</v>
      </c>
      <c r="D12" s="527" t="s">
        <v>42</v>
      </c>
    </row>
    <row r="13" spans="1:10" s="204" customFormat="1">
      <c r="A13" s="627" t="s">
        <v>43</v>
      </c>
      <c r="B13" s="628"/>
      <c r="C13" s="628"/>
      <c r="D13" s="629"/>
    </row>
    <row r="14" spans="1:10">
      <c r="A14" s="583" t="s">
        <v>44</v>
      </c>
      <c r="B14" s="242" t="s">
        <v>23</v>
      </c>
      <c r="C14" s="240" t="s">
        <v>45</v>
      </c>
      <c r="D14" s="527" t="s">
        <v>46</v>
      </c>
    </row>
    <row r="15" spans="1:10">
      <c r="A15" s="583" t="s">
        <v>47</v>
      </c>
      <c r="B15" s="242" t="s">
        <v>23</v>
      </c>
      <c r="C15" s="240" t="s">
        <v>48</v>
      </c>
      <c r="D15" s="527" t="s">
        <v>35</v>
      </c>
    </row>
    <row r="16" spans="1:10">
      <c r="A16" s="581" t="s">
        <v>49</v>
      </c>
      <c r="B16" s="242" t="s">
        <v>23</v>
      </c>
      <c r="C16" s="240" t="s">
        <v>50</v>
      </c>
      <c r="D16" s="527" t="s">
        <v>51</v>
      </c>
      <c r="I16" s="582"/>
    </row>
    <row r="17" spans="1:4" s="204" customFormat="1">
      <c r="A17" s="627" t="s">
        <v>52</v>
      </c>
      <c r="B17" s="628"/>
      <c r="C17" s="628"/>
      <c r="D17" s="629"/>
    </row>
    <row r="18" spans="1:4">
      <c r="A18" s="581" t="s">
        <v>53</v>
      </c>
      <c r="B18" s="242" t="s">
        <v>54</v>
      </c>
      <c r="C18" s="240" t="s">
        <v>55</v>
      </c>
      <c r="D18" s="243" t="s">
        <v>56</v>
      </c>
    </row>
    <row r="19" spans="1:4">
      <c r="A19" s="581" t="s">
        <v>57</v>
      </c>
      <c r="B19" s="242" t="s">
        <v>23</v>
      </c>
      <c r="C19" s="240" t="s">
        <v>58</v>
      </c>
      <c r="D19" s="243" t="s">
        <v>59</v>
      </c>
    </row>
    <row r="20" spans="1:4">
      <c r="A20" s="581" t="s">
        <v>60</v>
      </c>
      <c r="B20" s="242" t="s">
        <v>23</v>
      </c>
      <c r="C20" s="240" t="s">
        <v>61</v>
      </c>
      <c r="D20" s="527" t="s">
        <v>62</v>
      </c>
    </row>
    <row r="21" spans="1:4" s="204" customFormat="1">
      <c r="A21" s="627" t="s">
        <v>63</v>
      </c>
      <c r="B21" s="628"/>
      <c r="C21" s="628"/>
      <c r="D21" s="629"/>
    </row>
    <row r="22" spans="1:4">
      <c r="A22" s="581" t="s">
        <v>64</v>
      </c>
      <c r="B22" s="242" t="s">
        <v>23</v>
      </c>
      <c r="C22" s="240" t="s">
        <v>65</v>
      </c>
      <c r="D22" s="243" t="s">
        <v>66</v>
      </c>
    </row>
    <row r="23" spans="1:4">
      <c r="A23" s="581" t="s">
        <v>67</v>
      </c>
      <c r="B23" s="242" t="s">
        <v>23</v>
      </c>
      <c r="C23" s="240" t="s">
        <v>68</v>
      </c>
      <c r="D23" s="243" t="s">
        <v>69</v>
      </c>
    </row>
    <row r="24" spans="1:4">
      <c r="A24" s="581" t="s">
        <v>70</v>
      </c>
      <c r="B24" s="242" t="s">
        <v>23</v>
      </c>
      <c r="C24" s="240" t="s">
        <v>71</v>
      </c>
      <c r="D24" s="243" t="s">
        <v>72</v>
      </c>
    </row>
    <row r="25" spans="1:4">
      <c r="A25" s="581" t="s">
        <v>73</v>
      </c>
      <c r="B25" s="242" t="s">
        <v>23</v>
      </c>
      <c r="C25" s="240" t="s">
        <v>74</v>
      </c>
      <c r="D25" s="243" t="s">
        <v>75</v>
      </c>
    </row>
    <row r="26" spans="1:4">
      <c r="A26" s="581" t="s">
        <v>76</v>
      </c>
      <c r="B26" s="242" t="s">
        <v>23</v>
      </c>
      <c r="C26" s="240" t="s">
        <v>77</v>
      </c>
      <c r="D26" s="243" t="s">
        <v>78</v>
      </c>
    </row>
    <row r="27" spans="1:4">
      <c r="A27" s="581" t="s">
        <v>79</v>
      </c>
      <c r="B27" s="242" t="s">
        <v>23</v>
      </c>
      <c r="C27" s="240" t="s">
        <v>80</v>
      </c>
      <c r="D27" s="243" t="s">
        <v>81</v>
      </c>
    </row>
    <row r="28" spans="1:4" s="204" customFormat="1">
      <c r="A28" s="627" t="s">
        <v>82</v>
      </c>
      <c r="B28" s="628"/>
      <c r="C28" s="628"/>
      <c r="D28" s="629"/>
    </row>
    <row r="29" spans="1:4" ht="14.25" customHeight="1">
      <c r="A29" s="581" t="s">
        <v>83</v>
      </c>
      <c r="B29" s="242" t="s">
        <v>23</v>
      </c>
      <c r="C29" t="s">
        <v>84</v>
      </c>
      <c r="D29" s="243" t="s">
        <v>85</v>
      </c>
    </row>
    <row r="30" spans="1:4" s="204" customFormat="1">
      <c r="A30" s="627" t="s">
        <v>86</v>
      </c>
      <c r="B30" s="628"/>
      <c r="C30" s="628"/>
      <c r="D30" s="629"/>
    </row>
    <row r="31" spans="1:4">
      <c r="A31" s="581" t="s">
        <v>87</v>
      </c>
      <c r="B31" s="242" t="s">
        <v>23</v>
      </c>
      <c r="C31" s="240" t="s">
        <v>88</v>
      </c>
      <c r="D31" s="243" t="s">
        <v>89</v>
      </c>
    </row>
    <row r="32" spans="1:4">
      <c r="A32" s="581" t="s">
        <v>90</v>
      </c>
      <c r="B32" s="242" t="s">
        <v>23</v>
      </c>
      <c r="C32" s="240" t="s">
        <v>91</v>
      </c>
      <c r="D32" s="243" t="s">
        <v>92</v>
      </c>
    </row>
    <row r="33" spans="1:4" s="204" customFormat="1">
      <c r="A33" s="627" t="s">
        <v>93</v>
      </c>
      <c r="B33" s="628"/>
      <c r="C33" s="628"/>
      <c r="D33" s="629"/>
    </row>
    <row r="34" spans="1:4">
      <c r="A34" s="581" t="s">
        <v>94</v>
      </c>
      <c r="B34" s="242" t="s">
        <v>23</v>
      </c>
      <c r="C34" s="240" t="s">
        <v>95</v>
      </c>
      <c r="D34" s="243" t="s">
        <v>96</v>
      </c>
    </row>
    <row r="35" spans="1:4">
      <c r="A35" s="581" t="s">
        <v>97</v>
      </c>
      <c r="B35" s="242" t="s">
        <v>23</v>
      </c>
      <c r="C35" s="240" t="s">
        <v>98</v>
      </c>
      <c r="D35" s="243" t="s">
        <v>99</v>
      </c>
    </row>
    <row r="36" spans="1:4">
      <c r="A36" s="581" t="s">
        <v>100</v>
      </c>
      <c r="B36" s="242" t="s">
        <v>23</v>
      </c>
      <c r="C36" s="240" t="s">
        <v>101</v>
      </c>
      <c r="D36" s="243" t="s">
        <v>102</v>
      </c>
    </row>
    <row r="37" spans="1:4">
      <c r="A37" s="581" t="s">
        <v>103</v>
      </c>
      <c r="B37" s="242" t="s">
        <v>23</v>
      </c>
      <c r="C37" s="240" t="s">
        <v>104</v>
      </c>
      <c r="D37" s="243" t="s">
        <v>105</v>
      </c>
    </row>
    <row r="38" spans="1:4" s="204" customFormat="1">
      <c r="A38" s="627" t="s">
        <v>106</v>
      </c>
      <c r="B38" s="628"/>
      <c r="C38" s="628"/>
      <c r="D38" s="629"/>
    </row>
    <row r="39" spans="1:4">
      <c r="A39" s="581" t="s">
        <v>107</v>
      </c>
      <c r="B39" s="242" t="s">
        <v>23</v>
      </c>
      <c r="C39" t="s">
        <v>108</v>
      </c>
      <c r="D39" s="243" t="s">
        <v>109</v>
      </c>
    </row>
    <row r="40" spans="1:4" s="204" customFormat="1">
      <c r="A40" s="627" t="s">
        <v>110</v>
      </c>
      <c r="B40" s="628"/>
      <c r="C40" s="628"/>
      <c r="D40" s="629"/>
    </row>
    <row r="41" spans="1:4">
      <c r="A41" s="581" t="s">
        <v>111</v>
      </c>
      <c r="B41" s="242" t="s">
        <v>23</v>
      </c>
      <c r="C41" s="244" t="s">
        <v>112</v>
      </c>
      <c r="D41" s="243" t="s">
        <v>113</v>
      </c>
    </row>
    <row r="42" spans="1:4" s="204" customFormat="1">
      <c r="A42" s="627" t="s">
        <v>114</v>
      </c>
      <c r="B42" s="628"/>
      <c r="C42" s="628"/>
      <c r="D42" s="629"/>
    </row>
    <row r="43" spans="1:4">
      <c r="A43" s="581" t="s">
        <v>115</v>
      </c>
      <c r="B43" s="242" t="s">
        <v>54</v>
      </c>
      <c r="C43" s="240" t="s">
        <v>116</v>
      </c>
      <c r="D43" s="243" t="s">
        <v>117</v>
      </c>
    </row>
    <row r="44" spans="1:4">
      <c r="A44" s="581" t="s">
        <v>118</v>
      </c>
      <c r="B44" s="242" t="s">
        <v>54</v>
      </c>
      <c r="C44" s="240" t="s">
        <v>119</v>
      </c>
      <c r="D44" s="243" t="s">
        <v>120</v>
      </c>
    </row>
    <row r="45" spans="1:4">
      <c r="A45" s="581" t="s">
        <v>121</v>
      </c>
      <c r="B45" s="242" t="s">
        <v>54</v>
      </c>
      <c r="C45" s="240" t="s">
        <v>122</v>
      </c>
      <c r="D45" s="243" t="s">
        <v>123</v>
      </c>
    </row>
    <row r="46" spans="1:4" ht="30">
      <c r="A46" s="581" t="s">
        <v>124</v>
      </c>
      <c r="B46" s="242" t="s">
        <v>23</v>
      </c>
      <c r="C46" s="245" t="s">
        <v>125</v>
      </c>
      <c r="D46" s="243" t="s">
        <v>126</v>
      </c>
    </row>
    <row r="47" spans="1:4" ht="30">
      <c r="A47" s="581" t="s">
        <v>127</v>
      </c>
      <c r="B47" s="242" t="s">
        <v>23</v>
      </c>
      <c r="C47" s="245" t="s">
        <v>128</v>
      </c>
      <c r="D47" s="243" t="s">
        <v>129</v>
      </c>
    </row>
    <row r="48" spans="1:4">
      <c r="A48" s="581" t="s">
        <v>130</v>
      </c>
      <c r="B48" s="242" t="s">
        <v>23</v>
      </c>
      <c r="C48" s="246" t="s">
        <v>131</v>
      </c>
      <c r="D48" s="243" t="s">
        <v>132</v>
      </c>
    </row>
    <row r="49" spans="1:4">
      <c r="A49" s="581" t="s">
        <v>133</v>
      </c>
      <c r="B49" s="242" t="s">
        <v>23</v>
      </c>
      <c r="C49" s="240" t="s">
        <v>134</v>
      </c>
      <c r="D49" s="542" t="s">
        <v>135</v>
      </c>
    </row>
    <row r="50" spans="1:4">
      <c r="A50" s="581" t="s">
        <v>136</v>
      </c>
      <c r="B50" s="242" t="s">
        <v>23</v>
      </c>
      <c r="C50" s="240" t="s">
        <v>137</v>
      </c>
      <c r="D50" s="248" t="s">
        <v>138</v>
      </c>
    </row>
    <row r="51" spans="1:4" s="204" customFormat="1">
      <c r="A51" s="627" t="s">
        <v>139</v>
      </c>
      <c r="B51" s="628"/>
      <c r="C51" s="628"/>
      <c r="D51" s="629"/>
    </row>
    <row r="52" spans="1:4">
      <c r="A52" s="581" t="s">
        <v>140</v>
      </c>
      <c r="B52" s="242" t="s">
        <v>23</v>
      </c>
      <c r="C52" s="240" t="s">
        <v>141</v>
      </c>
      <c r="D52" s="249" t="s">
        <v>142</v>
      </c>
    </row>
    <row r="53" spans="1:4" s="204" customFormat="1">
      <c r="A53" s="630"/>
      <c r="B53" s="631"/>
      <c r="C53" s="631"/>
      <c r="D53" s="632"/>
    </row>
    <row r="55" spans="1:4">
      <c r="A55" s="26" t="s">
        <v>143</v>
      </c>
    </row>
    <row r="56" spans="1:4">
      <c r="A56" s="214"/>
      <c r="B56" s="214"/>
      <c r="C56" s="214"/>
    </row>
    <row r="57" spans="1:4" ht="33" customHeight="1">
      <c r="A57" s="620" t="s">
        <v>1319</v>
      </c>
      <c r="B57" s="620"/>
      <c r="C57" s="620"/>
    </row>
    <row r="58" spans="1:4">
      <c r="A58" s="534"/>
      <c r="B58" s="534"/>
      <c r="C58" s="534"/>
    </row>
    <row r="59" spans="1:4" ht="13.5" customHeight="1">
      <c r="A59" s="633" t="s">
        <v>144</v>
      </c>
      <c r="B59" s="634"/>
      <c r="C59" s="634"/>
    </row>
    <row r="60" spans="1:4">
      <c r="A60" s="619" t="s">
        <v>145</v>
      </c>
      <c r="B60" s="619"/>
      <c r="C60" s="619"/>
    </row>
    <row r="61" spans="1:4">
      <c r="A61" s="619" t="s">
        <v>146</v>
      </c>
      <c r="B61" s="619"/>
      <c r="C61" s="619"/>
    </row>
    <row r="62" spans="1:4">
      <c r="A62" s="27" t="s">
        <v>147</v>
      </c>
      <c r="B62" s="27"/>
      <c r="C62" s="27"/>
    </row>
    <row r="63" spans="1:4">
      <c r="A63" s="619" t="s">
        <v>148</v>
      </c>
      <c r="B63" s="619"/>
      <c r="C63" s="619"/>
    </row>
    <row r="64" spans="1:4">
      <c r="A64" s="27" t="s">
        <v>149</v>
      </c>
      <c r="B64" s="27"/>
      <c r="C64" s="27"/>
    </row>
    <row r="65" spans="1:3">
      <c r="A65" s="27" t="s">
        <v>150</v>
      </c>
      <c r="B65" s="27"/>
      <c r="C65" s="27"/>
    </row>
  </sheetData>
  <autoFilter ref="A2:D53" xr:uid="{84A3946C-9A12-4E74-A9DB-B4A41BFF10B8}"/>
  <mergeCells count="22">
    <mergeCell ref="A7:D7"/>
    <mergeCell ref="A53:D53"/>
    <mergeCell ref="A59:C59"/>
    <mergeCell ref="A30:D30"/>
    <mergeCell ref="A33:D33"/>
    <mergeCell ref="A38:D38"/>
    <mergeCell ref="A61:C61"/>
    <mergeCell ref="A60:C60"/>
    <mergeCell ref="A57:C57"/>
    <mergeCell ref="A63:C63"/>
    <mergeCell ref="D2:D3"/>
    <mergeCell ref="A2:A3"/>
    <mergeCell ref="C2:C3"/>
    <mergeCell ref="A4:D4"/>
    <mergeCell ref="A10:D10"/>
    <mergeCell ref="A13:D13"/>
    <mergeCell ref="A17:D17"/>
    <mergeCell ref="A21:D21"/>
    <mergeCell ref="A28:D28"/>
    <mergeCell ref="A40:D40"/>
    <mergeCell ref="A42:D42"/>
    <mergeCell ref="A51:D51"/>
  </mergeCells>
  <phoneticPr fontId="25" type="noConversion"/>
  <hyperlinks>
    <hyperlink ref="C41" location="'42 - EU IRRBB1'!A1" display="Interest rate risks of non-trading book activities" xr:uid="{3810FC2D-9196-44CD-BDC6-98F68CC1E02E}"/>
    <hyperlink ref="D5" location="'1 - EU KM1'!A1" display="Page 1" xr:uid="{2F0BF3BD-D076-418E-AB45-94C284CF0E63}"/>
    <hyperlink ref="D6" location="'2- EU OV1'!A1" display="Page 2" xr:uid="{6AD2739C-B22E-4AE6-B755-0ED220259D25}"/>
    <hyperlink ref="D9" location="'8 - EU CC2'!A1" display="Page 8" xr:uid="{586C7081-080C-4779-A8E7-E50E80FC3DB1}"/>
    <hyperlink ref="D11" location="'5 - EU CCyB1'!A1" display="Page 5" xr:uid="{7DFE1277-C6D7-4D7E-86E2-72707334212F}"/>
    <hyperlink ref="D12" location="'6- EU CCyB2'!A1" display="Page 6" xr:uid="{36FC8B4F-5584-4609-8017-792F14FAE06B}"/>
    <hyperlink ref="D14" location="'7 - EU LR1'!A1" display="Page 7" xr:uid="{E2973574-6FA0-48BB-99ED-C8EE9BC7F7F2}"/>
    <hyperlink ref="D15" location="'8 - EU LR2'!A1" display="Page 8" xr:uid="{876C2537-2A88-48F8-994F-6D42FF0150C2}"/>
    <hyperlink ref="D16" location="'9 - EU LR3'!A1" display="Page 9" xr:uid="{39DCC2B8-250C-4F72-B74D-6D99E37B4BF9}"/>
    <hyperlink ref="D20" location="'12 - EU LIQ2'!A1" display="Page 12" xr:uid="{5BA656FD-A83B-4D40-B214-569C309EF1B9}"/>
    <hyperlink ref="D22" location="'13 - EU CR1'!A1" display="Page 13" xr:uid="{BB09226C-B53D-4614-9260-B7A95A28B242}"/>
    <hyperlink ref="D24" location="'15 - EU CR2'!A1" display="Page 15" xr:uid="{CD5ADBCB-321C-479A-A967-2E8BFE7DC14A}"/>
    <hyperlink ref="D25" location="'16 - EU CQ1'!A1" display="Page 16" xr:uid="{838C6E75-6CEA-4F75-81D8-517E6E2BE54E}"/>
    <hyperlink ref="D26" location="'17 - EU CQ5'!A1" display="Page 17" xr:uid="{1608603F-0E68-485A-843F-F36758616EFD}"/>
    <hyperlink ref="D27" location="'18 - EU CQ7'!A1" display="Page 18" xr:uid="{0412C185-F266-4979-BB15-CD1B11A90207}"/>
    <hyperlink ref="D29" location="'19 - EU CR3'!A1" display="Page 19" xr:uid="{1EA7BAAE-7B09-44C9-B65D-4F8B987DB348}"/>
    <hyperlink ref="D31" location="'20 - EU CR4'!A1" display="Page 20" xr:uid="{8E4CEC06-5581-48CF-BF45-5F66DCB93796}"/>
    <hyperlink ref="D32" location="'21 - EU CR5'!A1" display="Page 21" xr:uid="{E3D373F9-8FC9-4F5D-A00A-CECB1561817E}"/>
    <hyperlink ref="D34" location="'22 - EU CCR1'!A1" display="Page 22" xr:uid="{6D13E968-FF3C-447F-A118-54565475F888}"/>
    <hyperlink ref="D35" location="'23 - EU CCR3'!A1" display="Page 23" xr:uid="{CA8098D2-CBC7-455C-9ED8-FFE2D49CD894}"/>
    <hyperlink ref="D36" location="'24 - EU CCR5 '!A1" display="Page 24" xr:uid="{32523BC8-5388-4483-A53B-B4CB4787A2A2}"/>
    <hyperlink ref="D37" location="'25 - EU CCR8'!A1" display="Page 25" xr:uid="{8D81B767-A792-4F4D-BDE4-75CD561A1174}"/>
    <hyperlink ref="D39" location="'26 - EU MR1 '!A1" display="Page 26" xr:uid="{DA14A36F-2F10-4633-B5B8-8945C9BC50CA}"/>
    <hyperlink ref="D41" location="'27 - EU IRRBB1'!A1" display="Page 27" xr:uid="{B1A85DE8-8CD9-41DB-AB16-08312EF646F2}"/>
    <hyperlink ref="D43" location="'28 - Environmental risk'!A1" display="Page 28" xr:uid="{32958B70-6671-4559-B496-AC945FF4B4F5}"/>
    <hyperlink ref="D44" location="'29 - Social risk'!A1" display="Page 29" xr:uid="{8E094134-F71A-4F3B-8A38-17513BBCA9CB}"/>
    <hyperlink ref="D45" location="'30 - Governance risk'!A1" display="Page 30" xr:uid="{A7EC281C-44BA-4913-A6D0-9137D1687B7C}"/>
    <hyperlink ref="D46" location="'31 - transition risk - temp 1'!A1" display="Page 31" xr:uid="{1323A50A-826B-4EF3-AB1B-4052403AB4E4}"/>
    <hyperlink ref="D47" location="'32 - transition risk - temp 2'!A1" display="Page 32" xr:uid="{0A5FAAF2-8ABB-4CED-B896-C6F449FD97F5}"/>
    <hyperlink ref="C48" location="'38 - transition risk - temp 3'!A1" display="Banking book - Climate change transition risk: Alignment metrics" xr:uid="{B970AFAB-0800-4C47-80F6-9F141969176D}"/>
    <hyperlink ref="D48" location="'33 - transition risk - temp  3'!A1" display="Page 33" xr:uid="{2E883D9D-89EE-45D7-8F0D-B660BB74CC72}"/>
    <hyperlink ref="D49" location="'34 - transition risk - temp 4'!A1" display="Page 34" xr:uid="{ECD7FDC2-B4ED-41AB-AAE1-C1E5C6F43E36}"/>
    <hyperlink ref="D50" location="'35 - Physical risk - temp 5 '!A1" display="Page 35" xr:uid="{546A7FAC-3E3F-4EC4-A5BF-AEBA4D98325C}"/>
    <hyperlink ref="D52" location="'36 - EU KM2'!A1" display="Page 36" xr:uid="{6FB94004-E7DC-4D7F-B7FF-34D20AE63C65}"/>
    <hyperlink ref="D18" location="'10 - EU LIQB'!A1" display="Page 10" xr:uid="{8A3D2885-3B8D-4940-BEC6-F791550F56E4}"/>
    <hyperlink ref="D19" location="'11 - EU LIQ1'!A1" display="Page 11" xr:uid="{B067BA10-5299-4E95-861C-90F4E22CAD97}"/>
    <hyperlink ref="D8" location="'3 - EU CC1'!A1" display="Page 3" xr:uid="{8656D1FE-74AD-4FAC-88FD-D014E83DAF02}"/>
    <hyperlink ref="D23" location="'14 - EU CR1-A'!A1" display="Page 14" xr:uid="{DB6C1DB9-DCBE-4772-8F67-EA1BBAAFF30F}"/>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codeName="Ark60">
    <pageSetUpPr fitToPage="1"/>
  </sheetPr>
  <dimension ref="B1:J31"/>
  <sheetViews>
    <sheetView zoomScale="90" zoomScaleNormal="90" workbookViewId="0">
      <selection activeCell="J3" sqref="J3"/>
    </sheetView>
  </sheetViews>
  <sheetFormatPr defaultColWidth="8.5703125" defaultRowHeight="15"/>
  <cols>
    <col min="1" max="1" width="8.5703125" style="21"/>
    <col min="2" max="2" width="11.28515625" style="21" customWidth="1"/>
    <col min="3" max="3" width="28.42578125" style="21" customWidth="1"/>
    <col min="4" max="4" width="17.42578125" style="21" customWidth="1"/>
    <col min="5" max="5" width="17.7109375" style="21" customWidth="1"/>
    <col min="6" max="6" width="19.7109375" style="21" customWidth="1"/>
    <col min="7" max="7" width="19.42578125" style="21" customWidth="1"/>
    <col min="8" max="9" width="10.7109375" style="21" customWidth="1"/>
    <col min="10" max="10" width="15.7109375" style="21" customWidth="1"/>
    <col min="11" max="16384" width="8.5703125" style="21"/>
  </cols>
  <sheetData>
    <row r="1" spans="2:10">
      <c r="J1" s="532"/>
    </row>
    <row r="3" spans="2:10" ht="21">
      <c r="B3" s="85" t="s">
        <v>984</v>
      </c>
      <c r="J3" s="201" t="s">
        <v>152</v>
      </c>
    </row>
    <row r="6" spans="2:10">
      <c r="B6" s="777" t="s">
        <v>153</v>
      </c>
      <c r="C6" s="777" t="s">
        <v>985</v>
      </c>
      <c r="D6" s="777" t="s">
        <v>986</v>
      </c>
      <c r="E6" s="777"/>
      <c r="F6" s="777" t="s">
        <v>987</v>
      </c>
      <c r="G6" s="777"/>
    </row>
    <row r="7" spans="2:10">
      <c r="B7" s="777"/>
      <c r="C7" s="777"/>
      <c r="D7" s="543" t="s">
        <v>154</v>
      </c>
      <c r="E7" s="544" t="s">
        <v>156</v>
      </c>
      <c r="F7" s="545" t="s">
        <v>154</v>
      </c>
      <c r="G7" s="545" t="s">
        <v>156</v>
      </c>
    </row>
    <row r="8" spans="2:10">
      <c r="B8" s="528">
        <v>1</v>
      </c>
      <c r="C8" s="529" t="s">
        <v>988</v>
      </c>
      <c r="D8" s="530">
        <v>-69</v>
      </c>
      <c r="E8" s="530">
        <v>-89.7</v>
      </c>
      <c r="F8" s="531">
        <v>430</v>
      </c>
      <c r="G8" s="531">
        <v>343</v>
      </c>
    </row>
    <row r="9" spans="2:10">
      <c r="B9" s="454">
        <v>2</v>
      </c>
      <c r="C9" s="456" t="s">
        <v>989</v>
      </c>
      <c r="D9" s="457">
        <v>68</v>
      </c>
      <c r="E9" s="457">
        <v>86.2</v>
      </c>
      <c r="F9" s="323">
        <v>-899</v>
      </c>
      <c r="G9" s="323">
        <v>-706</v>
      </c>
    </row>
    <row r="10" spans="2:10">
      <c r="B10" s="454">
        <v>3</v>
      </c>
      <c r="C10" s="455" t="s">
        <v>990</v>
      </c>
      <c r="D10" s="323">
        <v>-82</v>
      </c>
      <c r="E10" s="323">
        <v>-86</v>
      </c>
      <c r="F10" s="130"/>
      <c r="G10" s="130"/>
    </row>
    <row r="11" spans="2:10">
      <c r="B11" s="454">
        <v>4</v>
      </c>
      <c r="C11" s="455" t="s">
        <v>991</v>
      </c>
      <c r="D11" s="457">
        <v>65</v>
      </c>
      <c r="E11" s="457">
        <v>64.099999999999994</v>
      </c>
      <c r="F11" s="130"/>
      <c r="G11" s="130"/>
    </row>
    <row r="12" spans="2:10">
      <c r="B12" s="454">
        <v>5</v>
      </c>
      <c r="C12" s="455" t="s">
        <v>992</v>
      </c>
      <c r="D12" s="457">
        <v>31</v>
      </c>
      <c r="E12" s="457">
        <v>22.2</v>
      </c>
      <c r="F12" s="130"/>
      <c r="G12" s="130"/>
    </row>
    <row r="13" spans="2:10">
      <c r="B13" s="458">
        <v>6</v>
      </c>
      <c r="C13" s="455" t="s">
        <v>993</v>
      </c>
      <c r="D13" s="323">
        <v>-32</v>
      </c>
      <c r="E13" s="323">
        <v>-22.9</v>
      </c>
      <c r="F13" s="130"/>
      <c r="G13" s="130"/>
    </row>
    <row r="31" spans="6:6">
      <c r="F31" s="179"/>
    </row>
  </sheetData>
  <mergeCells count="4">
    <mergeCell ref="B6:B7"/>
    <mergeCell ref="C6:C7"/>
    <mergeCell ref="D6:E6"/>
    <mergeCell ref="F6:G6"/>
  </mergeCells>
  <hyperlinks>
    <hyperlink ref="J3" location="'Index '!A1" display="Return to index" xr:uid="{72325C2B-ADC3-4119-9E07-B0777FF79578}"/>
  </hyperlinks>
  <pageMargins left="0.7" right="0.7" top="0.75" bottom="0.75" header="0.3" footer="0.3"/>
  <pageSetup paperSize="9" scale="67"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276B7-8A63-4786-BDBD-D0853483E163}">
  <sheetPr>
    <pageSetUpPr fitToPage="1"/>
  </sheetPr>
  <dimension ref="B2:N44"/>
  <sheetViews>
    <sheetView zoomScale="85" zoomScaleNormal="85" workbookViewId="0">
      <selection activeCell="I11" sqref="I11"/>
    </sheetView>
  </sheetViews>
  <sheetFormatPr defaultColWidth="9.28515625" defaultRowHeight="15"/>
  <cols>
    <col min="1" max="1" width="6.5703125" style="21" customWidth="1"/>
    <col min="2" max="2" width="13.5703125" style="21" customWidth="1"/>
    <col min="3" max="3" width="114.42578125" style="27" bestFit="1" customWidth="1"/>
    <col min="4" max="4" width="118.42578125" style="21" customWidth="1"/>
    <col min="5" max="6" width="10.7109375" style="21" customWidth="1"/>
    <col min="7" max="7" width="15.7109375" style="21" customWidth="1"/>
    <col min="8" max="16384" width="9.28515625" style="21"/>
  </cols>
  <sheetData>
    <row r="2" spans="2:14" ht="21">
      <c r="B2" s="85" t="s">
        <v>994</v>
      </c>
      <c r="G2" s="201" t="s">
        <v>152</v>
      </c>
    </row>
    <row r="3" spans="2:14">
      <c r="B3" s="27" t="s">
        <v>995</v>
      </c>
    </row>
    <row r="4" spans="2:14">
      <c r="B4" s="28"/>
    </row>
    <row r="5" spans="2:14">
      <c r="D5" s="63"/>
      <c r="E5" s="63"/>
    </row>
    <row r="6" spans="2:14">
      <c r="B6" s="250" t="s">
        <v>996</v>
      </c>
      <c r="C6" s="650" t="s">
        <v>997</v>
      </c>
      <c r="D6" s="650"/>
      <c r="E6" s="22"/>
    </row>
    <row r="7" spans="2:14">
      <c r="B7" s="459"/>
      <c r="C7" s="443" t="s">
        <v>998</v>
      </c>
      <c r="D7" s="460"/>
      <c r="E7" s="22"/>
    </row>
    <row r="8" spans="2:14" ht="90">
      <c r="B8" s="500" t="s">
        <v>999</v>
      </c>
      <c r="C8" s="272" t="s">
        <v>1000</v>
      </c>
      <c r="D8" s="556" t="s">
        <v>1001</v>
      </c>
      <c r="E8" s="22"/>
    </row>
    <row r="9" spans="2:14" ht="135">
      <c r="B9" s="500" t="s">
        <v>1002</v>
      </c>
      <c r="C9" s="272" t="s">
        <v>1003</v>
      </c>
      <c r="D9" s="557" t="s">
        <v>1004</v>
      </c>
      <c r="E9" s="22"/>
    </row>
    <row r="10" spans="2:14" ht="90">
      <c r="B10" s="500" t="s">
        <v>1005</v>
      </c>
      <c r="C10" s="272" t="s">
        <v>1006</v>
      </c>
      <c r="D10" s="558" t="s">
        <v>1007</v>
      </c>
      <c r="E10" s="22"/>
    </row>
    <row r="11" spans="2:14" ht="135" customHeight="1">
      <c r="B11" s="500" t="s">
        <v>1008</v>
      </c>
      <c r="C11" s="272" t="s">
        <v>1009</v>
      </c>
      <c r="D11" s="558" t="s">
        <v>1010</v>
      </c>
      <c r="E11" s="22"/>
    </row>
    <row r="12" spans="2:14">
      <c r="B12" s="459"/>
      <c r="C12" s="443" t="s">
        <v>1011</v>
      </c>
      <c r="D12" s="537"/>
      <c r="E12" s="22"/>
      <c r="N12" s="186"/>
    </row>
    <row r="13" spans="2:14" ht="90">
      <c r="B13" s="276" t="s">
        <v>1012</v>
      </c>
      <c r="C13" s="272" t="s">
        <v>1013</v>
      </c>
      <c r="D13" s="558" t="s">
        <v>1014</v>
      </c>
      <c r="E13" s="64"/>
    </row>
    <row r="14" spans="2:14" ht="50.25" customHeight="1">
      <c r="B14" s="276" t="s">
        <v>1015</v>
      </c>
      <c r="C14" s="272" t="s">
        <v>1016</v>
      </c>
      <c r="D14" s="559" t="s">
        <v>1017</v>
      </c>
      <c r="E14" s="64"/>
    </row>
    <row r="15" spans="2:14" ht="45">
      <c r="B15" s="500" t="s">
        <v>1018</v>
      </c>
      <c r="C15" s="272" t="s">
        <v>1019</v>
      </c>
      <c r="D15" s="560" t="s">
        <v>1020</v>
      </c>
      <c r="E15" s="22"/>
    </row>
    <row r="16" spans="2:14" ht="30">
      <c r="B16" s="500" t="s">
        <v>1021</v>
      </c>
      <c r="C16" s="272" t="s">
        <v>1022</v>
      </c>
      <c r="D16" s="559" t="s">
        <v>1023</v>
      </c>
      <c r="E16" s="64"/>
    </row>
    <row r="17" spans="2:5" ht="33.75" customHeight="1">
      <c r="B17" s="500" t="s">
        <v>1024</v>
      </c>
      <c r="C17" s="272" t="s">
        <v>1025</v>
      </c>
      <c r="D17" s="559" t="s">
        <v>1026</v>
      </c>
      <c r="E17" s="64"/>
    </row>
    <row r="18" spans="2:5">
      <c r="B18" s="459"/>
      <c r="C18" s="443" t="s">
        <v>1027</v>
      </c>
      <c r="D18" s="461"/>
      <c r="E18" s="64"/>
    </row>
    <row r="19" spans="2:5" ht="64.150000000000006" customHeight="1">
      <c r="B19" s="500" t="s">
        <v>1028</v>
      </c>
      <c r="C19" s="272" t="s">
        <v>1029</v>
      </c>
      <c r="D19" s="558" t="s">
        <v>1030</v>
      </c>
      <c r="E19" s="64"/>
    </row>
    <row r="20" spans="2:5" ht="116.65" customHeight="1">
      <c r="B20" s="500" t="s">
        <v>1031</v>
      </c>
      <c r="C20" s="272" t="s">
        <v>1032</v>
      </c>
      <c r="D20" s="558" t="s">
        <v>1033</v>
      </c>
      <c r="E20" s="64"/>
    </row>
    <row r="21" spans="2:5" ht="30">
      <c r="B21" s="500" t="s">
        <v>1034</v>
      </c>
      <c r="C21" s="272" t="s">
        <v>1035</v>
      </c>
      <c r="D21" s="557" t="s">
        <v>1036</v>
      </c>
      <c r="E21" s="22"/>
    </row>
    <row r="22" spans="2:5" ht="75">
      <c r="B22" s="500" t="s">
        <v>1037</v>
      </c>
      <c r="C22" s="272" t="s">
        <v>1038</v>
      </c>
      <c r="D22" s="558" t="s">
        <v>1039</v>
      </c>
      <c r="E22" s="22"/>
    </row>
    <row r="23" spans="2:5" ht="75">
      <c r="B23" s="500" t="s">
        <v>1040</v>
      </c>
      <c r="C23" s="272" t="s">
        <v>1041</v>
      </c>
      <c r="D23" s="561" t="s">
        <v>1042</v>
      </c>
      <c r="E23" s="64"/>
    </row>
    <row r="24" spans="2:5" ht="45">
      <c r="B24" s="500" t="s">
        <v>1043</v>
      </c>
      <c r="C24" s="272" t="s">
        <v>1044</v>
      </c>
      <c r="D24" s="558" t="s">
        <v>1045</v>
      </c>
      <c r="E24" s="64"/>
    </row>
    <row r="25" spans="2:5" ht="60">
      <c r="B25" s="500" t="s">
        <v>1046</v>
      </c>
      <c r="C25" s="272" t="s">
        <v>1047</v>
      </c>
      <c r="D25" s="558" t="s">
        <v>1048</v>
      </c>
      <c r="E25" s="64"/>
    </row>
    <row r="26" spans="2:5" ht="36.75" customHeight="1">
      <c r="B26" s="500" t="s">
        <v>1049</v>
      </c>
      <c r="C26" s="272" t="s">
        <v>1050</v>
      </c>
      <c r="D26" s="558" t="s">
        <v>1051</v>
      </c>
      <c r="E26" s="64"/>
    </row>
    <row r="27" spans="2:5" ht="45">
      <c r="B27" s="500" t="s">
        <v>1052</v>
      </c>
      <c r="C27" s="272" t="s">
        <v>1053</v>
      </c>
      <c r="D27" s="558" t="s">
        <v>1054</v>
      </c>
      <c r="E27" s="64"/>
    </row>
    <row r="44" spans="6:6">
      <c r="F44" s="179"/>
    </row>
  </sheetData>
  <mergeCells count="1">
    <mergeCell ref="C6:D6"/>
  </mergeCells>
  <hyperlinks>
    <hyperlink ref="G2" location="'Index '!A1" display="Return to index" xr:uid="{342C70AD-734F-43C3-9BCA-1BD6E4F31B9C}"/>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D47E2-4E9C-4FEB-8D05-93AD86909CBC}">
  <sheetPr>
    <pageSetUpPr fitToPage="1"/>
  </sheetPr>
  <dimension ref="B2:N44"/>
  <sheetViews>
    <sheetView zoomScale="90" zoomScaleNormal="90" workbookViewId="0">
      <selection activeCell="D19" sqref="D19"/>
    </sheetView>
  </sheetViews>
  <sheetFormatPr defaultColWidth="9.28515625" defaultRowHeight="15"/>
  <cols>
    <col min="1" max="1" width="6.5703125" style="27" customWidth="1"/>
    <col min="2" max="2" width="12.7109375" style="27" customWidth="1"/>
    <col min="3" max="3" width="94.42578125" style="27" customWidth="1"/>
    <col min="4" max="4" width="100.5703125" style="27" customWidth="1"/>
    <col min="5" max="6" width="10.7109375" style="27" customWidth="1"/>
    <col min="7" max="7" width="15.7109375" style="27" customWidth="1"/>
    <col min="8" max="16384" width="9.28515625" style="27"/>
  </cols>
  <sheetData>
    <row r="2" spans="2:14" ht="21">
      <c r="B2" s="85" t="s">
        <v>1055</v>
      </c>
      <c r="G2" s="201" t="s">
        <v>152</v>
      </c>
    </row>
    <row r="3" spans="2:14">
      <c r="B3" s="27" t="s">
        <v>1056</v>
      </c>
    </row>
    <row r="4" spans="2:14">
      <c r="B4" s="103"/>
    </row>
    <row r="5" spans="2:14">
      <c r="D5" s="66"/>
    </row>
    <row r="6" spans="2:14">
      <c r="B6" s="250" t="s">
        <v>996</v>
      </c>
      <c r="C6" s="650" t="s">
        <v>997</v>
      </c>
      <c r="D6" s="650"/>
    </row>
    <row r="7" spans="2:14">
      <c r="B7" s="459"/>
      <c r="C7" s="462" t="s">
        <v>998</v>
      </c>
      <c r="D7" s="459"/>
    </row>
    <row r="8" spans="2:14" ht="75">
      <c r="B8" s="500" t="s">
        <v>999</v>
      </c>
      <c r="C8" s="272" t="s">
        <v>1057</v>
      </c>
      <c r="D8" s="557" t="s">
        <v>1058</v>
      </c>
    </row>
    <row r="9" spans="2:14" ht="45">
      <c r="B9" s="500" t="s">
        <v>1002</v>
      </c>
      <c r="C9" s="272" t="s">
        <v>1059</v>
      </c>
      <c r="D9" s="562" t="s">
        <v>1060</v>
      </c>
    </row>
    <row r="10" spans="2:14" ht="36.75" customHeight="1">
      <c r="B10" s="500" t="s">
        <v>1005</v>
      </c>
      <c r="C10" s="272" t="s">
        <v>1061</v>
      </c>
      <c r="D10" s="559" t="s">
        <v>1062</v>
      </c>
    </row>
    <row r="11" spans="2:14">
      <c r="B11" s="459"/>
      <c r="C11" s="462" t="s">
        <v>1011</v>
      </c>
      <c r="D11" s="538"/>
    </row>
    <row r="12" spans="2:14" ht="42" customHeight="1">
      <c r="B12" s="500" t="s">
        <v>1008</v>
      </c>
      <c r="C12" s="272" t="s">
        <v>1063</v>
      </c>
      <c r="D12" s="778" t="s">
        <v>1064</v>
      </c>
      <c r="N12" s="185"/>
    </row>
    <row r="13" spans="2:14" ht="24.6" customHeight="1">
      <c r="B13" s="463" t="s">
        <v>1024</v>
      </c>
      <c r="C13" s="392" t="s">
        <v>1065</v>
      </c>
      <c r="D13" s="779"/>
    </row>
    <row r="14" spans="2:14" ht="21.6" customHeight="1">
      <c r="B14" s="463" t="s">
        <v>1066</v>
      </c>
      <c r="C14" s="392" t="s">
        <v>1067</v>
      </c>
      <c r="D14" s="779"/>
    </row>
    <row r="15" spans="2:14" ht="21" customHeight="1">
      <c r="B15" s="463" t="s">
        <v>1068</v>
      </c>
      <c r="C15" s="392" t="s">
        <v>1069</v>
      </c>
      <c r="D15" s="779"/>
    </row>
    <row r="16" spans="2:14" ht="26.65" customHeight="1">
      <c r="B16" s="463" t="s">
        <v>1070</v>
      </c>
      <c r="C16" s="392" t="s">
        <v>1071</v>
      </c>
      <c r="D16" s="780"/>
    </row>
    <row r="17" spans="2:4" ht="60">
      <c r="B17" s="276" t="s">
        <v>1012</v>
      </c>
      <c r="C17" s="272" t="s">
        <v>1072</v>
      </c>
      <c r="D17" s="559" t="s">
        <v>1073</v>
      </c>
    </row>
    <row r="18" spans="2:4" ht="34.5" customHeight="1">
      <c r="B18" s="276" t="s">
        <v>1015</v>
      </c>
      <c r="C18" s="272" t="s">
        <v>1074</v>
      </c>
      <c r="D18" s="562" t="s">
        <v>1075</v>
      </c>
    </row>
    <row r="19" spans="2:4" ht="30">
      <c r="B19" s="500" t="s">
        <v>1018</v>
      </c>
      <c r="C19" s="272" t="s">
        <v>1076</v>
      </c>
      <c r="D19" s="558" t="s">
        <v>1077</v>
      </c>
    </row>
    <row r="20" spans="2:4">
      <c r="B20" s="459"/>
      <c r="C20" s="462" t="s">
        <v>1027</v>
      </c>
      <c r="D20" s="459"/>
    </row>
    <row r="21" spans="2:4" ht="121.5" customHeight="1">
      <c r="B21" s="500" t="s">
        <v>1021</v>
      </c>
      <c r="C21" s="272" t="s">
        <v>1078</v>
      </c>
      <c r="D21" s="558" t="s">
        <v>1079</v>
      </c>
    </row>
    <row r="22" spans="2:4" ht="45">
      <c r="B22" s="500" t="s">
        <v>1024</v>
      </c>
      <c r="C22" s="272" t="s">
        <v>1080</v>
      </c>
      <c r="D22" s="558" t="s">
        <v>1081</v>
      </c>
    </row>
    <row r="23" spans="2:4" ht="30">
      <c r="B23" s="500" t="s">
        <v>1028</v>
      </c>
      <c r="C23" s="272" t="s">
        <v>1082</v>
      </c>
      <c r="D23" s="560" t="s">
        <v>1083</v>
      </c>
    </row>
    <row r="24" spans="2:4" ht="124.5" customHeight="1">
      <c r="B24" s="500" t="s">
        <v>1031</v>
      </c>
      <c r="C24" s="272" t="s">
        <v>1084</v>
      </c>
      <c r="D24" s="563" t="s">
        <v>1085</v>
      </c>
    </row>
    <row r="25" spans="2:4" ht="58.5" customHeight="1">
      <c r="B25" s="500" t="s">
        <v>1034</v>
      </c>
      <c r="C25" s="272" t="s">
        <v>1086</v>
      </c>
      <c r="D25" s="564" t="s">
        <v>1087</v>
      </c>
    </row>
    <row r="26" spans="2:4" ht="30">
      <c r="B26" s="500" t="s">
        <v>1037</v>
      </c>
      <c r="C26" s="272" t="s">
        <v>1053</v>
      </c>
      <c r="D26" s="558" t="s">
        <v>1088</v>
      </c>
    </row>
    <row r="44" spans="6:6">
      <c r="F44" s="75"/>
    </row>
  </sheetData>
  <mergeCells count="2">
    <mergeCell ref="C6:D6"/>
    <mergeCell ref="D12:D16"/>
  </mergeCells>
  <hyperlinks>
    <hyperlink ref="G2" location="'Index '!A1" display="Return to index" xr:uid="{B1CB71F4-C845-4804-9A37-133C38626FBA}"/>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3CC67-C1C6-47BF-B342-4FA0DCB623D7}">
  <sheetPr>
    <pageSetUpPr fitToPage="1"/>
  </sheetPr>
  <dimension ref="B2:N49"/>
  <sheetViews>
    <sheetView zoomScale="90" zoomScaleNormal="90" workbookViewId="0">
      <selection activeCell="J8" sqref="J8"/>
    </sheetView>
  </sheetViews>
  <sheetFormatPr defaultColWidth="9.28515625" defaultRowHeight="15"/>
  <cols>
    <col min="1" max="1" width="6.5703125" style="21" customWidth="1"/>
    <col min="2" max="2" width="16.7109375" style="21" customWidth="1"/>
    <col min="3" max="3" width="93" style="21" bestFit="1" customWidth="1"/>
    <col min="4" max="4" width="85.42578125" style="21" customWidth="1"/>
    <col min="5" max="6" width="10.7109375" style="21" customWidth="1"/>
    <col min="7" max="7" width="15.7109375" style="21" customWidth="1"/>
    <col min="8" max="16384" width="9.28515625" style="21"/>
  </cols>
  <sheetData>
    <row r="2" spans="2:14" ht="22.5" customHeight="1">
      <c r="B2" s="85" t="s">
        <v>1089</v>
      </c>
      <c r="G2" s="201" t="s">
        <v>152</v>
      </c>
    </row>
    <row r="3" spans="2:14" ht="15.75">
      <c r="B3" s="87" t="s">
        <v>1090</v>
      </c>
    </row>
    <row r="4" spans="2:14" ht="15.75">
      <c r="B4" s="31"/>
    </row>
    <row r="5" spans="2:14">
      <c r="D5" s="63"/>
    </row>
    <row r="6" spans="2:14">
      <c r="B6" s="250" t="s">
        <v>996</v>
      </c>
      <c r="C6" s="650" t="s">
        <v>997</v>
      </c>
      <c r="D6" s="650"/>
    </row>
    <row r="7" spans="2:14">
      <c r="B7" s="464"/>
      <c r="C7" s="438" t="s">
        <v>1091</v>
      </c>
      <c r="D7" s="464"/>
    </row>
    <row r="8" spans="2:14" ht="60">
      <c r="B8" s="465" t="s">
        <v>603</v>
      </c>
      <c r="C8" s="466" t="s">
        <v>1092</v>
      </c>
      <c r="D8" s="559" t="s">
        <v>1093</v>
      </c>
    </row>
    <row r="9" spans="2:14" ht="60">
      <c r="B9" s="465" t="s">
        <v>606</v>
      </c>
      <c r="C9" s="466" t="s">
        <v>1094</v>
      </c>
      <c r="D9" s="558" t="s">
        <v>1095</v>
      </c>
    </row>
    <row r="10" spans="2:14" ht="34.5" customHeight="1">
      <c r="B10" s="465" t="s">
        <v>609</v>
      </c>
      <c r="C10" s="466" t="s">
        <v>1096</v>
      </c>
      <c r="D10" s="781" t="s">
        <v>1097</v>
      </c>
    </row>
    <row r="11" spans="2:14">
      <c r="B11" s="467" t="s">
        <v>324</v>
      </c>
      <c r="C11" s="468" t="s">
        <v>1098</v>
      </c>
      <c r="D11" s="782"/>
    </row>
    <row r="12" spans="2:14">
      <c r="B12" s="467" t="s">
        <v>1099</v>
      </c>
      <c r="C12" s="468" t="s">
        <v>1100</v>
      </c>
      <c r="D12" s="782"/>
      <c r="N12" s="186"/>
    </row>
    <row r="13" spans="2:14">
      <c r="B13" s="467" t="s">
        <v>1101</v>
      </c>
      <c r="C13" s="468" t="s">
        <v>1102</v>
      </c>
      <c r="D13" s="782"/>
    </row>
    <row r="14" spans="2:14">
      <c r="B14" s="467" t="s">
        <v>1103</v>
      </c>
      <c r="C14" s="468" t="s">
        <v>1104</v>
      </c>
      <c r="D14" s="782"/>
    </row>
    <row r="15" spans="2:14">
      <c r="B15" s="467" t="s">
        <v>1105</v>
      </c>
      <c r="C15" s="468" t="s">
        <v>1106</v>
      </c>
      <c r="D15" s="782"/>
    </row>
    <row r="16" spans="2:14">
      <c r="B16" s="467" t="s">
        <v>1107</v>
      </c>
      <c r="C16" s="468" t="s">
        <v>1108</v>
      </c>
      <c r="D16" s="783"/>
    </row>
    <row r="17" spans="2:4" ht="39.75" customHeight="1">
      <c r="B17" s="464"/>
      <c r="C17" s="438" t="s">
        <v>1109</v>
      </c>
      <c r="D17" s="539"/>
    </row>
    <row r="18" spans="2:4" ht="30">
      <c r="B18" s="314" t="s">
        <v>612</v>
      </c>
      <c r="C18" s="355" t="s">
        <v>1110</v>
      </c>
      <c r="D18" s="778" t="s">
        <v>1111</v>
      </c>
    </row>
    <row r="19" spans="2:4">
      <c r="B19" s="469" t="s">
        <v>324</v>
      </c>
      <c r="C19" s="470" t="s">
        <v>1112</v>
      </c>
      <c r="D19" s="779"/>
    </row>
    <row r="20" spans="2:4">
      <c r="B20" s="469" t="s">
        <v>1099</v>
      </c>
      <c r="C20" s="470" t="s">
        <v>1113</v>
      </c>
      <c r="D20" s="779"/>
    </row>
    <row r="21" spans="2:4">
      <c r="B21" s="469" t="s">
        <v>1101</v>
      </c>
      <c r="C21" s="470" t="s">
        <v>1114</v>
      </c>
      <c r="D21" s="779"/>
    </row>
    <row r="22" spans="2:4">
      <c r="B22" s="469" t="s">
        <v>1103</v>
      </c>
      <c r="C22" s="470" t="s">
        <v>1115</v>
      </c>
      <c r="D22" s="779"/>
    </row>
    <row r="23" spans="2:4">
      <c r="B23" s="469" t="s">
        <v>1105</v>
      </c>
      <c r="C23" s="470" t="s">
        <v>1116</v>
      </c>
      <c r="D23" s="779"/>
    </row>
    <row r="24" spans="2:4">
      <c r="B24" s="469" t="s">
        <v>1107</v>
      </c>
      <c r="C24" s="470" t="s">
        <v>1117</v>
      </c>
      <c r="D24" s="780"/>
    </row>
    <row r="44" spans="6:6" ht="39.75" customHeight="1">
      <c r="F44" s="179"/>
    </row>
    <row r="49" ht="39.75" customHeight="1"/>
  </sheetData>
  <mergeCells count="3">
    <mergeCell ref="C6:D6"/>
    <mergeCell ref="D10:D16"/>
    <mergeCell ref="D18:D24"/>
  </mergeCells>
  <hyperlinks>
    <hyperlink ref="G2" location="'Index '!A1" display="Return to index" xr:uid="{569C96B6-ABF1-49E6-A58D-B713D48DC803}"/>
  </hyperlinks>
  <pageMargins left="0.7" right="0.7" top="0.75" bottom="0.75" header="0.3" footer="0.3"/>
  <pageSetup paperSize="9" scale="67"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5DE9-AE26-4A58-9E75-3FA1A257B192}">
  <sheetPr>
    <pageSetUpPr fitToPage="1"/>
  </sheetPr>
  <dimension ref="A2:U82"/>
  <sheetViews>
    <sheetView zoomScale="90" zoomScaleNormal="90" workbookViewId="0">
      <selection activeCell="G2" sqref="G2"/>
    </sheetView>
  </sheetViews>
  <sheetFormatPr defaultColWidth="8.7109375" defaultRowHeight="12.75"/>
  <cols>
    <col min="1" max="1" width="8.7109375" style="67"/>
    <col min="2" max="2" width="31.5703125" style="67" customWidth="1"/>
    <col min="3" max="3" width="92.42578125" style="67" customWidth="1"/>
    <col min="4" max="4" width="21.5703125" style="67" customWidth="1"/>
    <col min="5" max="5" width="27" style="67" bestFit="1" customWidth="1"/>
    <col min="6" max="13" width="21.5703125" style="67" customWidth="1"/>
    <col min="14" max="14" width="23.5703125" style="67" customWidth="1"/>
    <col min="15" max="18" width="21" style="67" customWidth="1"/>
    <col min="19" max="19" width="17.42578125" style="67" bestFit="1" customWidth="1"/>
    <col min="20" max="16384" width="8.7109375" style="67"/>
  </cols>
  <sheetData>
    <row r="2" spans="2:19" ht="21">
      <c r="B2" s="85" t="s">
        <v>1118</v>
      </c>
      <c r="G2" s="201" t="s">
        <v>152</v>
      </c>
    </row>
    <row r="3" spans="2:19" ht="15">
      <c r="C3" s="65"/>
    </row>
    <row r="4" spans="2:19" ht="15">
      <c r="C4" s="65"/>
    </row>
    <row r="5" spans="2:19" ht="15">
      <c r="B5" s="665" t="s">
        <v>269</v>
      </c>
      <c r="C5" s="679" t="s">
        <v>1119</v>
      </c>
      <c r="D5" s="711" t="s">
        <v>1120</v>
      </c>
      <c r="E5" s="786"/>
      <c r="F5" s="786"/>
      <c r="G5" s="786"/>
      <c r="H5" s="784"/>
      <c r="I5" s="711" t="s">
        <v>1121</v>
      </c>
      <c r="J5" s="786"/>
      <c r="K5" s="784"/>
      <c r="L5" s="711" t="s">
        <v>1122</v>
      </c>
      <c r="M5" s="784"/>
      <c r="N5" s="667" t="s">
        <v>1123</v>
      </c>
      <c r="O5" s="667" t="s">
        <v>1124</v>
      </c>
      <c r="P5" s="667" t="s">
        <v>1125</v>
      </c>
      <c r="Q5" s="667" t="s">
        <v>1126</v>
      </c>
      <c r="R5" s="667" t="s">
        <v>1127</v>
      </c>
      <c r="S5" s="667" t="s">
        <v>1128</v>
      </c>
    </row>
    <row r="6" spans="2:19" ht="135">
      <c r="B6" s="666"/>
      <c r="C6" s="681"/>
      <c r="D6" s="167"/>
      <c r="E6" s="471" t="s">
        <v>1129</v>
      </c>
      <c r="F6" s="471" t="s">
        <v>1130</v>
      </c>
      <c r="G6" s="472" t="s">
        <v>1131</v>
      </c>
      <c r="H6" s="472" t="s">
        <v>850</v>
      </c>
      <c r="I6" s="168"/>
      <c r="J6" s="471" t="s">
        <v>1132</v>
      </c>
      <c r="K6" s="471" t="s">
        <v>850</v>
      </c>
      <c r="L6" s="169"/>
      <c r="M6" s="502" t="s">
        <v>1133</v>
      </c>
      <c r="N6" s="668"/>
      <c r="O6" s="668"/>
      <c r="P6" s="668"/>
      <c r="Q6" s="668"/>
      <c r="R6" s="668"/>
      <c r="S6" s="668"/>
    </row>
    <row r="7" spans="2:19" ht="15">
      <c r="B7" s="170">
        <v>1</v>
      </c>
      <c r="C7" s="473" t="s">
        <v>1134</v>
      </c>
      <c r="D7" s="473"/>
      <c r="E7" s="473"/>
      <c r="F7" s="473"/>
      <c r="G7" s="473"/>
      <c r="H7" s="473"/>
      <c r="I7" s="473"/>
      <c r="J7" s="473"/>
      <c r="K7" s="473"/>
      <c r="L7" s="443"/>
      <c r="M7" s="443"/>
      <c r="N7" s="474"/>
      <c r="O7" s="474"/>
      <c r="P7" s="474"/>
      <c r="Q7" s="474"/>
      <c r="R7" s="474"/>
      <c r="S7" s="474"/>
    </row>
    <row r="8" spans="2:19" ht="15">
      <c r="B8" s="475">
        <v>2</v>
      </c>
      <c r="C8" s="476" t="s">
        <v>1135</v>
      </c>
      <c r="D8" s="566">
        <v>1323</v>
      </c>
      <c r="E8" s="566">
        <v>0</v>
      </c>
      <c r="F8" s="566">
        <v>0</v>
      </c>
      <c r="G8" s="566">
        <v>366</v>
      </c>
      <c r="H8" s="566">
        <v>165</v>
      </c>
      <c r="I8" s="566">
        <v>-211</v>
      </c>
      <c r="J8" s="566">
        <v>-34</v>
      </c>
      <c r="K8" s="566">
        <v>-153</v>
      </c>
      <c r="L8" s="566">
        <v>31473</v>
      </c>
      <c r="M8" s="566">
        <v>0</v>
      </c>
      <c r="N8" s="566">
        <v>0</v>
      </c>
      <c r="O8" s="566">
        <v>454</v>
      </c>
      <c r="P8" s="566">
        <v>52</v>
      </c>
      <c r="Q8" s="566">
        <v>393</v>
      </c>
      <c r="R8" s="566">
        <v>425</v>
      </c>
      <c r="S8" s="566">
        <v>15</v>
      </c>
    </row>
    <row r="9" spans="2:19" ht="15">
      <c r="B9" s="475">
        <v>3</v>
      </c>
      <c r="C9" s="476" t="s">
        <v>1136</v>
      </c>
      <c r="D9" s="566">
        <v>23</v>
      </c>
      <c r="E9" s="566">
        <v>0</v>
      </c>
      <c r="F9" s="566">
        <v>0</v>
      </c>
      <c r="G9" s="566">
        <v>4</v>
      </c>
      <c r="H9" s="566">
        <v>0</v>
      </c>
      <c r="I9" s="566">
        <v>0</v>
      </c>
      <c r="J9" s="566">
        <v>0</v>
      </c>
      <c r="K9" s="566">
        <v>0</v>
      </c>
      <c r="L9" s="566">
        <v>719</v>
      </c>
      <c r="M9" s="566">
        <v>0</v>
      </c>
      <c r="N9" s="566">
        <v>0</v>
      </c>
      <c r="O9" s="566">
        <v>4</v>
      </c>
      <c r="P9" s="566">
        <v>0</v>
      </c>
      <c r="Q9" s="566">
        <v>0</v>
      </c>
      <c r="R9" s="566">
        <v>19</v>
      </c>
      <c r="S9" s="566">
        <v>3</v>
      </c>
    </row>
    <row r="10" spans="2:19" ht="15">
      <c r="B10" s="475">
        <v>4</v>
      </c>
      <c r="C10" s="477" t="s">
        <v>1137</v>
      </c>
      <c r="D10" s="566">
        <v>0</v>
      </c>
      <c r="E10" s="566">
        <v>0</v>
      </c>
      <c r="F10" s="566">
        <v>0</v>
      </c>
      <c r="G10" s="566">
        <v>0</v>
      </c>
      <c r="H10" s="566">
        <v>0</v>
      </c>
      <c r="I10" s="566">
        <v>0</v>
      </c>
      <c r="J10" s="566">
        <v>0</v>
      </c>
      <c r="K10" s="566">
        <v>0</v>
      </c>
      <c r="L10" s="566">
        <v>0</v>
      </c>
      <c r="M10" s="566">
        <v>0</v>
      </c>
      <c r="N10" s="566">
        <v>0</v>
      </c>
      <c r="O10" s="566">
        <v>0</v>
      </c>
      <c r="P10" s="566">
        <v>0</v>
      </c>
      <c r="Q10" s="566">
        <v>0</v>
      </c>
      <c r="R10" s="566">
        <v>0</v>
      </c>
      <c r="S10" s="566">
        <v>0</v>
      </c>
    </row>
    <row r="11" spans="2:19" ht="15">
      <c r="B11" s="475">
        <v>5</v>
      </c>
      <c r="C11" s="477" t="s">
        <v>1138</v>
      </c>
      <c r="D11" s="566">
        <v>0</v>
      </c>
      <c r="E11" s="566">
        <v>0</v>
      </c>
      <c r="F11" s="566">
        <v>0</v>
      </c>
      <c r="G11" s="566">
        <v>0</v>
      </c>
      <c r="H11" s="566">
        <v>0</v>
      </c>
      <c r="I11" s="566">
        <v>0</v>
      </c>
      <c r="J11" s="566">
        <v>0</v>
      </c>
      <c r="K11" s="566">
        <v>0</v>
      </c>
      <c r="L11" s="566">
        <v>0</v>
      </c>
      <c r="M11" s="566">
        <v>0</v>
      </c>
      <c r="N11" s="566">
        <v>0</v>
      </c>
      <c r="O11" s="566">
        <v>0</v>
      </c>
      <c r="P11" s="566">
        <v>0</v>
      </c>
      <c r="Q11" s="566">
        <v>0</v>
      </c>
      <c r="R11" s="566">
        <v>0</v>
      </c>
      <c r="S11" s="566">
        <v>0</v>
      </c>
    </row>
    <row r="12" spans="2:19" ht="15">
      <c r="B12" s="475">
        <v>6</v>
      </c>
      <c r="C12" s="477" t="s">
        <v>1139</v>
      </c>
      <c r="D12" s="566">
        <v>0</v>
      </c>
      <c r="E12" s="566">
        <v>0</v>
      </c>
      <c r="F12" s="566">
        <v>0</v>
      </c>
      <c r="G12" s="566">
        <v>0</v>
      </c>
      <c r="H12" s="566">
        <v>0</v>
      </c>
      <c r="I12" s="566">
        <v>0</v>
      </c>
      <c r="J12" s="566">
        <v>0</v>
      </c>
      <c r="K12" s="566">
        <v>0</v>
      </c>
      <c r="L12" s="566">
        <v>0</v>
      </c>
      <c r="M12" s="566">
        <v>0</v>
      </c>
      <c r="N12" s="566">
        <v>0</v>
      </c>
      <c r="O12" s="566">
        <v>0</v>
      </c>
      <c r="P12" s="566">
        <v>0</v>
      </c>
      <c r="Q12" s="566">
        <v>0</v>
      </c>
      <c r="R12" s="566">
        <v>0</v>
      </c>
      <c r="S12" s="566">
        <v>0</v>
      </c>
    </row>
    <row r="13" spans="2:19" ht="15">
      <c r="B13" s="475">
        <v>7</v>
      </c>
      <c r="C13" s="477" t="s">
        <v>1140</v>
      </c>
      <c r="D13" s="566">
        <v>22</v>
      </c>
      <c r="E13" s="566">
        <v>0</v>
      </c>
      <c r="F13" s="566">
        <v>0</v>
      </c>
      <c r="G13" s="566">
        <v>4</v>
      </c>
      <c r="H13" s="566">
        <v>0</v>
      </c>
      <c r="I13" s="566">
        <v>0</v>
      </c>
      <c r="J13" s="566">
        <v>0</v>
      </c>
      <c r="K13" s="566">
        <v>0</v>
      </c>
      <c r="L13" s="566">
        <v>718</v>
      </c>
      <c r="M13" s="566">
        <v>0</v>
      </c>
      <c r="N13" s="566">
        <v>0</v>
      </c>
      <c r="O13" s="566">
        <v>3</v>
      </c>
      <c r="P13" s="566">
        <v>0</v>
      </c>
      <c r="Q13" s="566">
        <v>0</v>
      </c>
      <c r="R13" s="566">
        <v>19</v>
      </c>
      <c r="S13" s="566">
        <v>3</v>
      </c>
    </row>
    <row r="14" spans="2:19" ht="15">
      <c r="B14" s="475">
        <v>8</v>
      </c>
      <c r="C14" s="477" t="s">
        <v>1141</v>
      </c>
      <c r="D14" s="566">
        <v>0</v>
      </c>
      <c r="E14" s="566">
        <v>0</v>
      </c>
      <c r="F14" s="566">
        <v>0</v>
      </c>
      <c r="G14" s="566">
        <v>0</v>
      </c>
      <c r="H14" s="566">
        <v>0</v>
      </c>
      <c r="I14" s="566">
        <v>0</v>
      </c>
      <c r="J14" s="566">
        <v>0</v>
      </c>
      <c r="K14" s="566">
        <v>0</v>
      </c>
      <c r="L14" s="566">
        <v>0</v>
      </c>
      <c r="M14" s="566">
        <v>0</v>
      </c>
      <c r="N14" s="566">
        <v>0</v>
      </c>
      <c r="O14" s="566">
        <v>0</v>
      </c>
      <c r="P14" s="566">
        <v>0</v>
      </c>
      <c r="Q14" s="566">
        <v>0</v>
      </c>
      <c r="R14" s="566">
        <v>0</v>
      </c>
      <c r="S14" s="566">
        <v>0</v>
      </c>
    </row>
    <row r="15" spans="2:19" ht="15">
      <c r="B15" s="475">
        <v>9</v>
      </c>
      <c r="C15" s="476" t="s">
        <v>1142</v>
      </c>
      <c r="D15" s="566">
        <v>1182</v>
      </c>
      <c r="E15" s="566">
        <v>0</v>
      </c>
      <c r="F15" s="566">
        <v>0</v>
      </c>
      <c r="G15" s="566">
        <v>181</v>
      </c>
      <c r="H15" s="566">
        <v>184</v>
      </c>
      <c r="I15" s="566">
        <v>-165</v>
      </c>
      <c r="J15" s="566">
        <v>-3</v>
      </c>
      <c r="K15" s="566">
        <v>-143</v>
      </c>
      <c r="L15" s="566">
        <v>8446</v>
      </c>
      <c r="M15" s="566">
        <v>637</v>
      </c>
      <c r="N15" s="566">
        <v>8.1199999999999992</v>
      </c>
      <c r="O15" s="566">
        <v>808</v>
      </c>
      <c r="P15" s="566">
        <v>21</v>
      </c>
      <c r="Q15" s="566">
        <v>13</v>
      </c>
      <c r="R15" s="566">
        <v>340</v>
      </c>
      <c r="S15" s="566">
        <v>1</v>
      </c>
    </row>
    <row r="16" spans="2:19" ht="15">
      <c r="B16" s="475">
        <v>10</v>
      </c>
      <c r="C16" s="477" t="s">
        <v>1143</v>
      </c>
      <c r="D16" s="566">
        <v>68</v>
      </c>
      <c r="E16" s="566">
        <v>0</v>
      </c>
      <c r="F16" s="566">
        <v>0</v>
      </c>
      <c r="G16" s="566">
        <v>16</v>
      </c>
      <c r="H16" s="566">
        <v>3</v>
      </c>
      <c r="I16" s="566">
        <v>-2</v>
      </c>
      <c r="J16" s="566">
        <v>-1</v>
      </c>
      <c r="K16" s="566">
        <v>0</v>
      </c>
      <c r="L16" s="566">
        <v>669</v>
      </c>
      <c r="M16" s="566">
        <v>0</v>
      </c>
      <c r="N16" s="566">
        <v>0</v>
      </c>
      <c r="O16" s="566">
        <v>37</v>
      </c>
      <c r="P16" s="566">
        <v>1</v>
      </c>
      <c r="Q16" s="566">
        <v>0</v>
      </c>
      <c r="R16" s="566">
        <v>30</v>
      </c>
      <c r="S16" s="566">
        <v>0</v>
      </c>
    </row>
    <row r="17" spans="2:19" ht="15">
      <c r="B17" s="475">
        <v>11</v>
      </c>
      <c r="C17" s="477" t="s">
        <v>1144</v>
      </c>
      <c r="D17" s="566">
        <v>3</v>
      </c>
      <c r="E17" s="566">
        <v>0</v>
      </c>
      <c r="F17" s="566">
        <v>0</v>
      </c>
      <c r="G17" s="566">
        <v>0</v>
      </c>
      <c r="H17" s="566">
        <v>1</v>
      </c>
      <c r="I17" s="566">
        <v>-1</v>
      </c>
      <c r="J17" s="566">
        <v>0</v>
      </c>
      <c r="K17" s="566">
        <v>-1</v>
      </c>
      <c r="L17" s="566">
        <v>14</v>
      </c>
      <c r="M17" s="566">
        <v>0</v>
      </c>
      <c r="N17" s="566">
        <v>0</v>
      </c>
      <c r="O17" s="566">
        <v>2</v>
      </c>
      <c r="P17" s="566">
        <v>1</v>
      </c>
      <c r="Q17" s="566">
        <v>0</v>
      </c>
      <c r="R17" s="566">
        <v>0</v>
      </c>
      <c r="S17" s="566">
        <v>2</v>
      </c>
    </row>
    <row r="18" spans="2:19" ht="15">
      <c r="B18" s="475">
        <v>12</v>
      </c>
      <c r="C18" s="477" t="s">
        <v>1145</v>
      </c>
      <c r="D18" s="566">
        <v>0</v>
      </c>
      <c r="E18" s="566">
        <v>0</v>
      </c>
      <c r="F18" s="566">
        <v>0</v>
      </c>
      <c r="G18" s="566">
        <v>0</v>
      </c>
      <c r="H18" s="566">
        <v>0</v>
      </c>
      <c r="I18" s="566">
        <v>0</v>
      </c>
      <c r="J18" s="566">
        <v>0</v>
      </c>
      <c r="K18" s="566">
        <v>0</v>
      </c>
      <c r="L18" s="566">
        <v>0</v>
      </c>
      <c r="M18" s="566">
        <v>0</v>
      </c>
      <c r="N18" s="566">
        <v>0</v>
      </c>
      <c r="O18" s="566">
        <v>0</v>
      </c>
      <c r="P18" s="566">
        <v>0</v>
      </c>
      <c r="Q18" s="566">
        <v>0</v>
      </c>
      <c r="R18" s="566">
        <v>0</v>
      </c>
      <c r="S18" s="566">
        <v>0</v>
      </c>
    </row>
    <row r="19" spans="2:19" ht="15">
      <c r="B19" s="475">
        <v>13</v>
      </c>
      <c r="C19" s="477" t="s">
        <v>1146</v>
      </c>
      <c r="D19" s="566">
        <v>6</v>
      </c>
      <c r="E19" s="566">
        <v>0</v>
      </c>
      <c r="F19" s="566">
        <v>0</v>
      </c>
      <c r="G19" s="566">
        <v>0</v>
      </c>
      <c r="H19" s="566">
        <v>1</v>
      </c>
      <c r="I19" s="566">
        <v>-1</v>
      </c>
      <c r="J19" s="566">
        <v>0</v>
      </c>
      <c r="K19" s="566">
        <v>-1</v>
      </c>
      <c r="L19" s="566">
        <v>14</v>
      </c>
      <c r="M19" s="566">
        <v>0</v>
      </c>
      <c r="N19" s="566">
        <v>0</v>
      </c>
      <c r="O19" s="566">
        <v>2</v>
      </c>
      <c r="P19" s="566">
        <v>0</v>
      </c>
      <c r="Q19" s="566">
        <v>0</v>
      </c>
      <c r="R19" s="566">
        <v>3</v>
      </c>
      <c r="S19" s="566">
        <v>0</v>
      </c>
    </row>
    <row r="20" spans="2:19" ht="15">
      <c r="B20" s="475">
        <v>14</v>
      </c>
      <c r="C20" s="477" t="s">
        <v>1147</v>
      </c>
      <c r="D20" s="566">
        <v>31</v>
      </c>
      <c r="E20" s="566">
        <v>0</v>
      </c>
      <c r="F20" s="566">
        <v>0</v>
      </c>
      <c r="G20" s="566">
        <v>1</v>
      </c>
      <c r="H20" s="566">
        <v>0</v>
      </c>
      <c r="I20" s="566">
        <v>0</v>
      </c>
      <c r="J20" s="566">
        <v>0</v>
      </c>
      <c r="K20" s="566">
        <v>0</v>
      </c>
      <c r="L20" s="566">
        <v>558</v>
      </c>
      <c r="M20" s="566">
        <v>484</v>
      </c>
      <c r="N20" s="566">
        <v>64.52</v>
      </c>
      <c r="O20" s="566">
        <v>29</v>
      </c>
      <c r="P20" s="566">
        <v>0</v>
      </c>
      <c r="Q20" s="566">
        <v>0</v>
      </c>
      <c r="R20" s="566">
        <v>2</v>
      </c>
      <c r="S20" s="566">
        <v>1</v>
      </c>
    </row>
    <row r="21" spans="2:19" ht="15">
      <c r="B21" s="475">
        <v>15</v>
      </c>
      <c r="C21" s="477" t="s">
        <v>1148</v>
      </c>
      <c r="D21" s="566">
        <v>0</v>
      </c>
      <c r="E21" s="566">
        <v>0</v>
      </c>
      <c r="F21" s="566">
        <v>0</v>
      </c>
      <c r="G21" s="566">
        <v>0</v>
      </c>
      <c r="H21" s="566">
        <v>0</v>
      </c>
      <c r="I21" s="566">
        <v>0</v>
      </c>
      <c r="J21" s="566">
        <v>0</v>
      </c>
      <c r="K21" s="566">
        <v>0</v>
      </c>
      <c r="L21" s="566">
        <v>0</v>
      </c>
      <c r="M21" s="566">
        <v>0</v>
      </c>
      <c r="N21" s="566">
        <v>0</v>
      </c>
      <c r="O21" s="566">
        <v>0</v>
      </c>
      <c r="P21" s="566">
        <v>0</v>
      </c>
      <c r="Q21" s="566">
        <v>0</v>
      </c>
      <c r="R21" s="566">
        <v>0</v>
      </c>
      <c r="S21" s="566">
        <v>0</v>
      </c>
    </row>
    <row r="22" spans="2:19" ht="30">
      <c r="B22" s="475">
        <v>16</v>
      </c>
      <c r="C22" s="463" t="s">
        <v>1149</v>
      </c>
      <c r="D22" s="566">
        <v>51</v>
      </c>
      <c r="E22" s="566">
        <v>0</v>
      </c>
      <c r="F22" s="566">
        <v>0</v>
      </c>
      <c r="G22" s="566">
        <v>10</v>
      </c>
      <c r="H22" s="566">
        <v>0</v>
      </c>
      <c r="I22" s="566">
        <v>0</v>
      </c>
      <c r="J22" s="566">
        <v>0</v>
      </c>
      <c r="K22" s="566">
        <v>0</v>
      </c>
      <c r="L22" s="566">
        <v>729</v>
      </c>
      <c r="M22" s="566">
        <v>95</v>
      </c>
      <c r="N22" s="566">
        <v>21.57</v>
      </c>
      <c r="O22" s="566">
        <v>41</v>
      </c>
      <c r="P22" s="566">
        <v>1</v>
      </c>
      <c r="Q22" s="566">
        <v>0</v>
      </c>
      <c r="R22" s="566">
        <v>9</v>
      </c>
      <c r="S22" s="566">
        <v>1</v>
      </c>
    </row>
    <row r="23" spans="2:19" ht="15">
      <c r="B23" s="475">
        <v>17</v>
      </c>
      <c r="C23" s="477" t="s">
        <v>1150</v>
      </c>
      <c r="D23" s="566">
        <v>4</v>
      </c>
      <c r="E23" s="566">
        <v>0</v>
      </c>
      <c r="F23" s="566">
        <v>0</v>
      </c>
      <c r="G23" s="566">
        <v>0</v>
      </c>
      <c r="H23" s="566">
        <v>0</v>
      </c>
      <c r="I23" s="566">
        <v>0</v>
      </c>
      <c r="J23" s="566">
        <v>0</v>
      </c>
      <c r="K23" s="566">
        <v>0</v>
      </c>
      <c r="L23" s="566">
        <v>36</v>
      </c>
      <c r="M23" s="566">
        <v>0</v>
      </c>
      <c r="N23" s="566">
        <v>0</v>
      </c>
      <c r="O23" s="566">
        <v>0</v>
      </c>
      <c r="P23" s="566">
        <v>0</v>
      </c>
      <c r="Q23" s="566">
        <v>2</v>
      </c>
      <c r="R23" s="566">
        <v>1</v>
      </c>
      <c r="S23" s="566">
        <v>11</v>
      </c>
    </row>
    <row r="24" spans="2:19" ht="15">
      <c r="B24" s="475">
        <v>18</v>
      </c>
      <c r="C24" s="477" t="s">
        <v>1151</v>
      </c>
      <c r="D24" s="566">
        <v>10</v>
      </c>
      <c r="E24" s="566">
        <v>0</v>
      </c>
      <c r="F24" s="566">
        <v>0</v>
      </c>
      <c r="G24" s="566">
        <v>7</v>
      </c>
      <c r="H24" s="566">
        <v>0</v>
      </c>
      <c r="I24" s="566">
        <v>0</v>
      </c>
      <c r="J24" s="566">
        <v>0</v>
      </c>
      <c r="K24" s="566">
        <v>0</v>
      </c>
      <c r="L24" s="566">
        <v>21</v>
      </c>
      <c r="M24" s="566">
        <v>0</v>
      </c>
      <c r="N24" s="566">
        <v>0</v>
      </c>
      <c r="O24" s="566">
        <v>7</v>
      </c>
      <c r="P24" s="566">
        <v>0</v>
      </c>
      <c r="Q24" s="566">
        <v>0</v>
      </c>
      <c r="R24" s="566">
        <v>2</v>
      </c>
      <c r="S24" s="566">
        <v>0</v>
      </c>
    </row>
    <row r="25" spans="2:19" ht="15">
      <c r="B25" s="475">
        <v>19</v>
      </c>
      <c r="C25" s="477" t="s">
        <v>1152</v>
      </c>
      <c r="D25" s="566">
        <v>2</v>
      </c>
      <c r="E25" s="566">
        <v>0</v>
      </c>
      <c r="F25" s="566">
        <v>0</v>
      </c>
      <c r="G25" s="566">
        <v>0</v>
      </c>
      <c r="H25" s="566">
        <v>0</v>
      </c>
      <c r="I25" s="566">
        <v>0</v>
      </c>
      <c r="J25" s="566">
        <v>0</v>
      </c>
      <c r="K25" s="566">
        <v>0</v>
      </c>
      <c r="L25" s="566">
        <v>0</v>
      </c>
      <c r="M25" s="566">
        <v>0</v>
      </c>
      <c r="N25" s="566">
        <v>0</v>
      </c>
      <c r="O25" s="566">
        <v>0</v>
      </c>
      <c r="P25" s="566">
        <v>0</v>
      </c>
      <c r="Q25" s="566">
        <v>0</v>
      </c>
      <c r="R25" s="566">
        <v>2</v>
      </c>
      <c r="S25" s="566">
        <v>0</v>
      </c>
    </row>
    <row r="26" spans="2:19" ht="15">
      <c r="B26" s="475">
        <v>20</v>
      </c>
      <c r="C26" s="477" t="s">
        <v>1153</v>
      </c>
      <c r="D26" s="566">
        <v>5</v>
      </c>
      <c r="E26" s="566">
        <v>0</v>
      </c>
      <c r="F26" s="566">
        <v>0</v>
      </c>
      <c r="G26" s="566">
        <v>0</v>
      </c>
      <c r="H26" s="566">
        <v>0</v>
      </c>
      <c r="I26" s="566">
        <v>0</v>
      </c>
      <c r="J26" s="566">
        <v>0</v>
      </c>
      <c r="K26" s="566">
        <v>0</v>
      </c>
      <c r="L26" s="566">
        <v>24</v>
      </c>
      <c r="M26" s="566">
        <v>0</v>
      </c>
      <c r="N26" s="566">
        <v>0</v>
      </c>
      <c r="O26" s="566">
        <v>2</v>
      </c>
      <c r="P26" s="566">
        <v>2</v>
      </c>
      <c r="Q26" s="566">
        <v>0</v>
      </c>
      <c r="R26" s="566">
        <v>1</v>
      </c>
      <c r="S26" s="566">
        <v>5</v>
      </c>
    </row>
    <row r="27" spans="2:19" ht="15">
      <c r="B27" s="475">
        <v>21</v>
      </c>
      <c r="C27" s="477" t="s">
        <v>1154</v>
      </c>
      <c r="D27" s="566">
        <v>1</v>
      </c>
      <c r="E27" s="566">
        <v>0</v>
      </c>
      <c r="F27" s="566">
        <v>0</v>
      </c>
      <c r="G27" s="566">
        <v>0</v>
      </c>
      <c r="H27" s="566">
        <v>0</v>
      </c>
      <c r="I27" s="566">
        <v>0</v>
      </c>
      <c r="J27" s="566">
        <v>0</v>
      </c>
      <c r="K27" s="566">
        <v>0</v>
      </c>
      <c r="L27" s="566">
        <v>0</v>
      </c>
      <c r="M27" s="566">
        <v>0</v>
      </c>
      <c r="N27" s="566">
        <v>0</v>
      </c>
      <c r="O27" s="566">
        <v>0</v>
      </c>
      <c r="P27" s="566">
        <v>0</v>
      </c>
      <c r="Q27" s="566">
        <v>0</v>
      </c>
      <c r="R27" s="566">
        <v>1</v>
      </c>
      <c r="S27" s="566">
        <v>0</v>
      </c>
    </row>
    <row r="28" spans="2:19" ht="15">
      <c r="B28" s="475">
        <v>22</v>
      </c>
      <c r="C28" s="477" t="s">
        <v>1155</v>
      </c>
      <c r="D28" s="566">
        <v>45</v>
      </c>
      <c r="E28" s="566">
        <v>0</v>
      </c>
      <c r="F28" s="566">
        <v>0</v>
      </c>
      <c r="G28" s="566">
        <v>10</v>
      </c>
      <c r="H28" s="566">
        <v>1</v>
      </c>
      <c r="I28" s="566">
        <v>-1</v>
      </c>
      <c r="J28" s="566">
        <v>0</v>
      </c>
      <c r="K28" s="566">
        <v>-1</v>
      </c>
      <c r="L28" s="566">
        <v>121</v>
      </c>
      <c r="M28" s="566">
        <v>0</v>
      </c>
      <c r="N28" s="566">
        <v>0</v>
      </c>
      <c r="O28" s="566">
        <v>32</v>
      </c>
      <c r="P28" s="566">
        <v>2</v>
      </c>
      <c r="Q28" s="566">
        <v>0</v>
      </c>
      <c r="R28" s="566">
        <v>12</v>
      </c>
      <c r="S28" s="566">
        <v>0</v>
      </c>
    </row>
    <row r="29" spans="2:19" ht="15">
      <c r="B29" s="475">
        <v>23</v>
      </c>
      <c r="C29" s="477" t="s">
        <v>1156</v>
      </c>
      <c r="D29" s="566">
        <v>24</v>
      </c>
      <c r="E29" s="566">
        <v>0</v>
      </c>
      <c r="F29" s="566">
        <v>0</v>
      </c>
      <c r="G29" s="566">
        <v>5</v>
      </c>
      <c r="H29" s="566">
        <v>0</v>
      </c>
      <c r="I29" s="566">
        <v>0</v>
      </c>
      <c r="J29" s="566">
        <v>0</v>
      </c>
      <c r="K29" s="566">
        <v>0</v>
      </c>
      <c r="L29" s="566">
        <v>2222</v>
      </c>
      <c r="M29" s="566">
        <v>0</v>
      </c>
      <c r="N29" s="566">
        <v>0</v>
      </c>
      <c r="O29" s="566">
        <v>14</v>
      </c>
      <c r="P29" s="566">
        <v>0</v>
      </c>
      <c r="Q29" s="566">
        <v>1</v>
      </c>
      <c r="R29" s="566">
        <v>10</v>
      </c>
      <c r="S29" s="566">
        <v>1</v>
      </c>
    </row>
    <row r="30" spans="2:19" ht="15">
      <c r="B30" s="475">
        <v>24</v>
      </c>
      <c r="C30" s="477" t="s">
        <v>1157</v>
      </c>
      <c r="D30" s="566">
        <v>14</v>
      </c>
      <c r="E30" s="566">
        <v>0</v>
      </c>
      <c r="F30" s="566">
        <v>0</v>
      </c>
      <c r="G30" s="566">
        <v>1</v>
      </c>
      <c r="H30" s="566">
        <v>0</v>
      </c>
      <c r="I30" s="566">
        <v>0</v>
      </c>
      <c r="J30" s="566">
        <v>0</v>
      </c>
      <c r="K30" s="566">
        <v>0</v>
      </c>
      <c r="L30" s="566">
        <v>162</v>
      </c>
      <c r="M30" s="566">
        <v>0</v>
      </c>
      <c r="N30" s="566">
        <v>0</v>
      </c>
      <c r="O30" s="566">
        <v>1</v>
      </c>
      <c r="P30" s="566">
        <v>9</v>
      </c>
      <c r="Q30" s="566">
        <v>0</v>
      </c>
      <c r="R30" s="566">
        <v>3</v>
      </c>
      <c r="S30" s="566">
        <v>8</v>
      </c>
    </row>
    <row r="31" spans="2:19" ht="15">
      <c r="B31" s="475">
        <v>25</v>
      </c>
      <c r="C31" s="477" t="s">
        <v>1158</v>
      </c>
      <c r="D31" s="566">
        <v>279</v>
      </c>
      <c r="E31" s="566">
        <v>0</v>
      </c>
      <c r="F31" s="566">
        <v>0</v>
      </c>
      <c r="G31" s="566">
        <v>34</v>
      </c>
      <c r="H31" s="566">
        <v>10</v>
      </c>
      <c r="I31" s="566">
        <v>-6</v>
      </c>
      <c r="J31" s="566">
        <v>0</v>
      </c>
      <c r="K31" s="566">
        <v>-5</v>
      </c>
      <c r="L31" s="566">
        <v>2408</v>
      </c>
      <c r="M31" s="566">
        <v>8</v>
      </c>
      <c r="N31" s="566">
        <v>21.86</v>
      </c>
      <c r="O31" s="566">
        <v>228</v>
      </c>
      <c r="P31" s="566">
        <v>3</v>
      </c>
      <c r="Q31" s="566">
        <v>1</v>
      </c>
      <c r="R31" s="566">
        <v>47</v>
      </c>
      <c r="S31" s="566">
        <v>0</v>
      </c>
    </row>
    <row r="32" spans="2:19" ht="15">
      <c r="B32" s="475">
        <v>26</v>
      </c>
      <c r="C32" s="477" t="s">
        <v>1159</v>
      </c>
      <c r="D32" s="566">
        <v>14</v>
      </c>
      <c r="E32" s="566">
        <v>0</v>
      </c>
      <c r="F32" s="566">
        <v>0</v>
      </c>
      <c r="G32" s="566">
        <v>1</v>
      </c>
      <c r="H32" s="566">
        <v>2</v>
      </c>
      <c r="I32" s="566">
        <v>-1</v>
      </c>
      <c r="J32" s="566">
        <v>0</v>
      </c>
      <c r="K32" s="566">
        <v>-1</v>
      </c>
      <c r="L32" s="566">
        <v>6</v>
      </c>
      <c r="M32" s="566">
        <v>0</v>
      </c>
      <c r="N32" s="566">
        <v>0</v>
      </c>
      <c r="O32" s="566">
        <v>10</v>
      </c>
      <c r="P32" s="566">
        <v>0</v>
      </c>
      <c r="Q32" s="566">
        <v>0</v>
      </c>
      <c r="R32" s="566">
        <v>4</v>
      </c>
      <c r="S32" s="566">
        <v>0</v>
      </c>
    </row>
    <row r="33" spans="2:19" ht="15">
      <c r="B33" s="475">
        <v>27</v>
      </c>
      <c r="C33" s="477" t="s">
        <v>1160</v>
      </c>
      <c r="D33" s="566">
        <v>47</v>
      </c>
      <c r="E33" s="566">
        <v>0</v>
      </c>
      <c r="F33" s="566">
        <v>0</v>
      </c>
      <c r="G33" s="566">
        <v>32</v>
      </c>
      <c r="H33" s="566">
        <v>3</v>
      </c>
      <c r="I33" s="566">
        <v>-21</v>
      </c>
      <c r="J33" s="566">
        <v>0</v>
      </c>
      <c r="K33" s="566">
        <v>-7</v>
      </c>
      <c r="L33" s="566">
        <v>58</v>
      </c>
      <c r="M33" s="566">
        <v>0</v>
      </c>
      <c r="N33" s="566">
        <v>0</v>
      </c>
      <c r="O33" s="566">
        <v>36</v>
      </c>
      <c r="P33" s="566">
        <v>0</v>
      </c>
      <c r="Q33" s="566">
        <v>0</v>
      </c>
      <c r="R33" s="566">
        <v>11</v>
      </c>
      <c r="S33" s="566">
        <v>0</v>
      </c>
    </row>
    <row r="34" spans="2:19" ht="15">
      <c r="B34" s="475">
        <v>28</v>
      </c>
      <c r="C34" s="477" t="s">
        <v>1161</v>
      </c>
      <c r="D34" s="566">
        <v>212</v>
      </c>
      <c r="E34" s="566">
        <v>0</v>
      </c>
      <c r="F34" s="566">
        <v>0</v>
      </c>
      <c r="G34" s="566">
        <v>24</v>
      </c>
      <c r="H34" s="566">
        <v>32</v>
      </c>
      <c r="I34" s="566">
        <v>-19</v>
      </c>
      <c r="J34" s="566">
        <v>0</v>
      </c>
      <c r="K34" s="566">
        <v>-16</v>
      </c>
      <c r="L34" s="566">
        <v>189</v>
      </c>
      <c r="M34" s="566">
        <v>50</v>
      </c>
      <c r="N34" s="566">
        <v>1.89</v>
      </c>
      <c r="O34" s="566">
        <v>170</v>
      </c>
      <c r="P34" s="566">
        <v>1</v>
      </c>
      <c r="Q34" s="566">
        <v>2</v>
      </c>
      <c r="R34" s="566">
        <v>39</v>
      </c>
      <c r="S34" s="566">
        <v>1</v>
      </c>
    </row>
    <row r="35" spans="2:19" ht="15">
      <c r="B35" s="475">
        <v>29</v>
      </c>
      <c r="C35" s="477" t="s">
        <v>1162</v>
      </c>
      <c r="D35" s="566">
        <v>109</v>
      </c>
      <c r="E35" s="566">
        <v>0</v>
      </c>
      <c r="F35" s="566">
        <v>0</v>
      </c>
      <c r="G35" s="566">
        <v>1</v>
      </c>
      <c r="H35" s="566">
        <v>19</v>
      </c>
      <c r="I35" s="566">
        <v>-12</v>
      </c>
      <c r="J35" s="566">
        <v>0</v>
      </c>
      <c r="K35" s="566">
        <v>-11</v>
      </c>
      <c r="L35" s="566">
        <v>399</v>
      </c>
      <c r="M35" s="566">
        <v>0</v>
      </c>
      <c r="N35" s="566">
        <v>0</v>
      </c>
      <c r="O35" s="566">
        <v>25</v>
      </c>
      <c r="P35" s="566">
        <v>0</v>
      </c>
      <c r="Q35" s="566">
        <v>0</v>
      </c>
      <c r="R35" s="566">
        <v>84</v>
      </c>
      <c r="S35" s="566">
        <v>0</v>
      </c>
    </row>
    <row r="36" spans="2:19" ht="15">
      <c r="B36" s="475">
        <v>30</v>
      </c>
      <c r="C36" s="477" t="s">
        <v>1163</v>
      </c>
      <c r="D36" s="566">
        <v>90</v>
      </c>
      <c r="E36" s="566">
        <v>0</v>
      </c>
      <c r="F36" s="566">
        <v>0</v>
      </c>
      <c r="G36" s="566">
        <v>1</v>
      </c>
      <c r="H36" s="566">
        <v>89</v>
      </c>
      <c r="I36" s="566">
        <v>-89</v>
      </c>
      <c r="J36" s="566">
        <v>0</v>
      </c>
      <c r="K36" s="566">
        <v>-89</v>
      </c>
      <c r="L36" s="566">
        <v>126</v>
      </c>
      <c r="M36" s="566">
        <v>0</v>
      </c>
      <c r="N36" s="566">
        <v>0</v>
      </c>
      <c r="O36" s="566">
        <v>89</v>
      </c>
      <c r="P36" s="566">
        <v>0</v>
      </c>
      <c r="Q36" s="566">
        <v>0</v>
      </c>
      <c r="R36" s="566">
        <v>1</v>
      </c>
      <c r="S36" s="566">
        <v>0</v>
      </c>
    </row>
    <row r="37" spans="2:19" ht="15">
      <c r="B37" s="475">
        <v>31</v>
      </c>
      <c r="C37" s="477" t="s">
        <v>1164</v>
      </c>
      <c r="D37" s="566">
        <v>23</v>
      </c>
      <c r="E37" s="566">
        <v>0</v>
      </c>
      <c r="F37" s="566">
        <v>0</v>
      </c>
      <c r="G37" s="566">
        <v>10</v>
      </c>
      <c r="H37" s="566">
        <v>1</v>
      </c>
      <c r="I37" s="566">
        <v>0</v>
      </c>
      <c r="J37" s="566">
        <v>0</v>
      </c>
      <c r="K37" s="566">
        <v>0</v>
      </c>
      <c r="L37" s="566">
        <v>54</v>
      </c>
      <c r="M37" s="566">
        <v>0</v>
      </c>
      <c r="N37" s="566">
        <v>0</v>
      </c>
      <c r="O37" s="566">
        <v>8</v>
      </c>
      <c r="P37" s="566">
        <v>0</v>
      </c>
      <c r="Q37" s="566">
        <v>7</v>
      </c>
      <c r="R37" s="566">
        <v>8</v>
      </c>
      <c r="S37" s="566">
        <v>9</v>
      </c>
    </row>
    <row r="38" spans="2:19" ht="15">
      <c r="B38" s="475">
        <v>32</v>
      </c>
      <c r="C38" s="477" t="s">
        <v>1165</v>
      </c>
      <c r="D38" s="566">
        <v>20</v>
      </c>
      <c r="E38" s="566">
        <v>0</v>
      </c>
      <c r="F38" s="566">
        <v>0</v>
      </c>
      <c r="G38" s="566">
        <v>2</v>
      </c>
      <c r="H38" s="566">
        <v>0</v>
      </c>
      <c r="I38" s="566">
        <v>0</v>
      </c>
      <c r="J38" s="566">
        <v>0</v>
      </c>
      <c r="K38" s="566">
        <v>0</v>
      </c>
      <c r="L38" s="566">
        <v>16</v>
      </c>
      <c r="M38" s="566">
        <v>0</v>
      </c>
      <c r="N38" s="566">
        <v>0</v>
      </c>
      <c r="O38" s="566">
        <v>16</v>
      </c>
      <c r="P38" s="566">
        <v>1</v>
      </c>
      <c r="Q38" s="566">
        <v>0</v>
      </c>
      <c r="R38" s="566">
        <v>3</v>
      </c>
      <c r="S38" s="566">
        <v>1</v>
      </c>
    </row>
    <row r="39" spans="2:19" ht="15">
      <c r="B39" s="475">
        <v>33</v>
      </c>
      <c r="C39" s="477" t="s">
        <v>1166</v>
      </c>
      <c r="D39" s="566">
        <v>126</v>
      </c>
      <c r="E39" s="566">
        <v>0</v>
      </c>
      <c r="F39" s="566">
        <v>0</v>
      </c>
      <c r="G39" s="566">
        <v>23</v>
      </c>
      <c r="H39" s="566">
        <v>23</v>
      </c>
      <c r="I39" s="566">
        <v>-11</v>
      </c>
      <c r="J39" s="566">
        <v>0</v>
      </c>
      <c r="K39" s="566">
        <v>-11</v>
      </c>
      <c r="L39" s="566">
        <v>620</v>
      </c>
      <c r="M39" s="566">
        <v>0</v>
      </c>
      <c r="N39" s="566">
        <v>0</v>
      </c>
      <c r="O39" s="566">
        <v>60</v>
      </c>
      <c r="P39" s="566">
        <v>0</v>
      </c>
      <c r="Q39" s="566">
        <v>0</v>
      </c>
      <c r="R39" s="566">
        <v>66</v>
      </c>
      <c r="S39" s="566">
        <v>0</v>
      </c>
    </row>
    <row r="40" spans="2:19" ht="15">
      <c r="B40" s="475">
        <v>34</v>
      </c>
      <c r="C40" s="476" t="s">
        <v>1167</v>
      </c>
      <c r="D40" s="566">
        <v>1008</v>
      </c>
      <c r="E40" s="566">
        <v>0</v>
      </c>
      <c r="F40" s="566">
        <v>0</v>
      </c>
      <c r="G40" s="566">
        <v>192</v>
      </c>
      <c r="H40" s="566">
        <v>17</v>
      </c>
      <c r="I40" s="566">
        <v>-46</v>
      </c>
      <c r="J40" s="566">
        <v>-2</v>
      </c>
      <c r="K40" s="566">
        <v>-16</v>
      </c>
      <c r="L40" s="566">
        <v>613</v>
      </c>
      <c r="M40" s="566">
        <v>0</v>
      </c>
      <c r="N40" s="566">
        <v>0</v>
      </c>
      <c r="O40" s="566">
        <v>533</v>
      </c>
      <c r="P40" s="566">
        <v>124</v>
      </c>
      <c r="Q40" s="566">
        <v>340</v>
      </c>
      <c r="R40" s="566">
        <v>11</v>
      </c>
      <c r="S40" s="566">
        <v>7</v>
      </c>
    </row>
    <row r="41" spans="2:19" ht="15">
      <c r="B41" s="475">
        <v>35</v>
      </c>
      <c r="C41" s="463" t="s">
        <v>1168</v>
      </c>
      <c r="D41" s="566">
        <v>705</v>
      </c>
      <c r="E41" s="566">
        <v>0</v>
      </c>
      <c r="F41" s="566">
        <v>0</v>
      </c>
      <c r="G41" s="566">
        <v>168</v>
      </c>
      <c r="H41" s="566">
        <v>4</v>
      </c>
      <c r="I41" s="566">
        <v>-33</v>
      </c>
      <c r="J41" s="566">
        <v>-2</v>
      </c>
      <c r="K41" s="566">
        <v>-5</v>
      </c>
      <c r="L41" s="566">
        <v>85</v>
      </c>
      <c r="M41" s="566">
        <v>0</v>
      </c>
      <c r="N41" s="566">
        <v>0</v>
      </c>
      <c r="O41" s="566">
        <v>307</v>
      </c>
      <c r="P41" s="566">
        <v>79</v>
      </c>
      <c r="Q41" s="566">
        <v>320</v>
      </c>
      <c r="R41" s="566">
        <v>-1</v>
      </c>
      <c r="S41" s="566">
        <v>0</v>
      </c>
    </row>
    <row r="42" spans="2:19" ht="15">
      <c r="B42" s="475">
        <v>36</v>
      </c>
      <c r="C42" s="463" t="s">
        <v>1169</v>
      </c>
      <c r="D42" s="566">
        <v>62</v>
      </c>
      <c r="E42" s="566">
        <v>0</v>
      </c>
      <c r="F42" s="566">
        <v>0</v>
      </c>
      <c r="G42" s="566">
        <v>-1</v>
      </c>
      <c r="H42" s="566">
        <v>2</v>
      </c>
      <c r="I42" s="566">
        <v>-25</v>
      </c>
      <c r="J42" s="566">
        <v>-1</v>
      </c>
      <c r="K42" s="566">
        <v>-2</v>
      </c>
      <c r="L42" s="566">
        <v>7</v>
      </c>
      <c r="M42" s="566">
        <v>0</v>
      </c>
      <c r="N42" s="566">
        <v>0</v>
      </c>
      <c r="O42" s="566">
        <v>4</v>
      </c>
      <c r="P42" s="566">
        <v>18</v>
      </c>
      <c r="Q42" s="566">
        <v>41</v>
      </c>
      <c r="R42" s="566">
        <v>-1</v>
      </c>
      <c r="S42" s="566">
        <v>0</v>
      </c>
    </row>
    <row r="43" spans="2:19" ht="15">
      <c r="B43" s="475">
        <v>37</v>
      </c>
      <c r="C43" s="463" t="s">
        <v>1170</v>
      </c>
      <c r="D43" s="566">
        <v>156</v>
      </c>
      <c r="E43" s="566">
        <v>0</v>
      </c>
      <c r="F43" s="566">
        <v>0</v>
      </c>
      <c r="G43" s="566">
        <v>24</v>
      </c>
      <c r="H43" s="566">
        <v>0</v>
      </c>
      <c r="I43" s="566">
        <v>0</v>
      </c>
      <c r="J43" s="566">
        <v>0</v>
      </c>
      <c r="K43" s="566">
        <v>0</v>
      </c>
      <c r="L43" s="566">
        <v>262</v>
      </c>
      <c r="M43" s="566">
        <v>0</v>
      </c>
      <c r="N43" s="566">
        <v>0</v>
      </c>
      <c r="O43" s="566">
        <v>85</v>
      </c>
      <c r="P43" s="566">
        <v>45</v>
      </c>
      <c r="Q43" s="566">
        <v>15</v>
      </c>
      <c r="R43" s="566">
        <v>11</v>
      </c>
      <c r="S43" s="566">
        <v>0</v>
      </c>
    </row>
    <row r="44" spans="2:19" ht="15">
      <c r="B44" s="475">
        <v>38</v>
      </c>
      <c r="C44" s="463" t="s">
        <v>1171</v>
      </c>
      <c r="D44" s="566">
        <v>147</v>
      </c>
      <c r="E44" s="566">
        <v>0</v>
      </c>
      <c r="F44" s="566">
        <v>0</v>
      </c>
      <c r="G44" s="566">
        <v>0</v>
      </c>
      <c r="H44" s="566">
        <v>13</v>
      </c>
      <c r="I44" s="566">
        <v>-13</v>
      </c>
      <c r="J44" s="566">
        <v>0</v>
      </c>
      <c r="K44" s="566">
        <v>-12</v>
      </c>
      <c r="L44" s="566">
        <v>267</v>
      </c>
      <c r="M44" s="566">
        <v>0</v>
      </c>
      <c r="N44" s="566">
        <v>0</v>
      </c>
      <c r="O44" s="566">
        <v>140</v>
      </c>
      <c r="P44" s="566">
        <v>0</v>
      </c>
      <c r="Q44" s="566">
        <v>6</v>
      </c>
      <c r="R44" s="566">
        <v>0</v>
      </c>
      <c r="S44" s="566">
        <v>0</v>
      </c>
    </row>
    <row r="45" spans="2:19" ht="15">
      <c r="B45" s="475">
        <v>39</v>
      </c>
      <c r="C45" s="476" t="s">
        <v>1172</v>
      </c>
      <c r="D45" s="566">
        <v>34</v>
      </c>
      <c r="E45" s="566">
        <v>0</v>
      </c>
      <c r="F45" s="566">
        <v>0</v>
      </c>
      <c r="G45" s="566">
        <v>2</v>
      </c>
      <c r="H45" s="566">
        <v>0</v>
      </c>
      <c r="I45" s="566">
        <v>-1</v>
      </c>
      <c r="J45" s="566">
        <v>0</v>
      </c>
      <c r="K45" s="566">
        <v>0</v>
      </c>
      <c r="L45" s="566">
        <v>121</v>
      </c>
      <c r="M45" s="566">
        <v>0</v>
      </c>
      <c r="N45" s="566">
        <v>0</v>
      </c>
      <c r="O45" s="566">
        <v>3</v>
      </c>
      <c r="P45" s="566">
        <v>0</v>
      </c>
      <c r="Q45" s="566">
        <v>1</v>
      </c>
      <c r="R45" s="566">
        <v>30</v>
      </c>
      <c r="S45" s="566">
        <v>5</v>
      </c>
    </row>
    <row r="46" spans="2:19" ht="15">
      <c r="B46" s="475">
        <v>40</v>
      </c>
      <c r="C46" s="476" t="s">
        <v>1173</v>
      </c>
      <c r="D46" s="566">
        <v>2453</v>
      </c>
      <c r="E46" s="566">
        <v>0</v>
      </c>
      <c r="F46" s="566">
        <v>0</v>
      </c>
      <c r="G46" s="566">
        <v>480</v>
      </c>
      <c r="H46" s="566">
        <v>62</v>
      </c>
      <c r="I46" s="566">
        <v>-61</v>
      </c>
      <c r="J46" s="566">
        <v>-14</v>
      </c>
      <c r="K46" s="566">
        <v>-17</v>
      </c>
      <c r="L46" s="566">
        <v>43063</v>
      </c>
      <c r="M46" s="566">
        <v>29820</v>
      </c>
      <c r="N46" s="566">
        <v>4.4400000000000004</v>
      </c>
      <c r="O46" s="566">
        <v>1013</v>
      </c>
      <c r="P46" s="566">
        <v>50</v>
      </c>
      <c r="Q46" s="566">
        <v>27</v>
      </c>
      <c r="R46" s="566">
        <v>1363</v>
      </c>
      <c r="S46" s="566">
        <v>4</v>
      </c>
    </row>
    <row r="47" spans="2:19" ht="15">
      <c r="B47" s="475">
        <v>41</v>
      </c>
      <c r="C47" s="463" t="s">
        <v>1174</v>
      </c>
      <c r="D47" s="566">
        <v>752</v>
      </c>
      <c r="E47" s="566">
        <v>0</v>
      </c>
      <c r="F47" s="566">
        <v>0</v>
      </c>
      <c r="G47" s="566">
        <v>144</v>
      </c>
      <c r="H47" s="566">
        <v>25</v>
      </c>
      <c r="I47" s="566">
        <v>-24</v>
      </c>
      <c r="J47" s="566">
        <v>-10</v>
      </c>
      <c r="K47" s="566">
        <v>-9</v>
      </c>
      <c r="L47" s="566">
        <v>32253</v>
      </c>
      <c r="M47" s="566">
        <v>29820</v>
      </c>
      <c r="N47" s="566">
        <v>14.49</v>
      </c>
      <c r="O47" s="566">
        <v>561</v>
      </c>
      <c r="P47" s="566">
        <v>32</v>
      </c>
      <c r="Q47" s="566">
        <v>16</v>
      </c>
      <c r="R47" s="566">
        <v>143</v>
      </c>
      <c r="S47" s="566">
        <v>5</v>
      </c>
    </row>
    <row r="48" spans="2:19" ht="15">
      <c r="B48" s="475">
        <v>42</v>
      </c>
      <c r="C48" s="463" t="s">
        <v>1175</v>
      </c>
      <c r="D48" s="566">
        <v>856</v>
      </c>
      <c r="E48" s="566">
        <v>0</v>
      </c>
      <c r="F48" s="566">
        <v>0</v>
      </c>
      <c r="G48" s="566">
        <v>64</v>
      </c>
      <c r="H48" s="566">
        <v>0</v>
      </c>
      <c r="I48" s="566">
        <v>-9</v>
      </c>
      <c r="J48" s="566">
        <v>0</v>
      </c>
      <c r="K48" s="566">
        <v>0</v>
      </c>
      <c r="L48" s="566">
        <v>4653</v>
      </c>
      <c r="M48" s="566">
        <v>0</v>
      </c>
      <c r="N48" s="566">
        <v>0</v>
      </c>
      <c r="O48" s="566">
        <v>41</v>
      </c>
      <c r="P48" s="566">
        <v>1</v>
      </c>
      <c r="Q48" s="566">
        <v>0</v>
      </c>
      <c r="R48" s="566">
        <v>814</v>
      </c>
      <c r="S48" s="566">
        <v>0</v>
      </c>
    </row>
    <row r="49" spans="1:21" ht="15">
      <c r="B49" s="475">
        <v>43</v>
      </c>
      <c r="C49" s="463" t="s">
        <v>1176</v>
      </c>
      <c r="D49" s="566">
        <v>845</v>
      </c>
      <c r="E49" s="566">
        <v>0</v>
      </c>
      <c r="F49" s="566">
        <v>0</v>
      </c>
      <c r="G49" s="566">
        <v>272</v>
      </c>
      <c r="H49" s="566">
        <v>36</v>
      </c>
      <c r="I49" s="566">
        <v>-28</v>
      </c>
      <c r="J49" s="566">
        <v>-3</v>
      </c>
      <c r="K49" s="566">
        <v>-8</v>
      </c>
      <c r="L49" s="566">
        <v>6157</v>
      </c>
      <c r="M49" s="566">
        <v>0</v>
      </c>
      <c r="N49" s="566">
        <v>0</v>
      </c>
      <c r="O49" s="566">
        <v>411</v>
      </c>
      <c r="P49" s="566">
        <v>18</v>
      </c>
      <c r="Q49" s="566">
        <v>10</v>
      </c>
      <c r="R49" s="566">
        <v>406</v>
      </c>
      <c r="S49" s="566">
        <v>2</v>
      </c>
    </row>
    <row r="50" spans="1:21" ht="15">
      <c r="B50" s="475">
        <v>44</v>
      </c>
      <c r="C50" s="476" t="s">
        <v>1177</v>
      </c>
      <c r="D50" s="566">
        <v>3708</v>
      </c>
      <c r="E50" s="566">
        <v>2</v>
      </c>
      <c r="F50" s="566">
        <v>0</v>
      </c>
      <c r="G50" s="566">
        <v>350</v>
      </c>
      <c r="H50" s="566">
        <v>228</v>
      </c>
      <c r="I50" s="566">
        <v>-105</v>
      </c>
      <c r="J50" s="566">
        <v>-15</v>
      </c>
      <c r="K50" s="566">
        <v>-61</v>
      </c>
      <c r="L50" s="566">
        <v>9051</v>
      </c>
      <c r="M50" s="566">
        <v>4291</v>
      </c>
      <c r="N50" s="566">
        <v>2.3199999999999998</v>
      </c>
      <c r="O50" s="566">
        <v>1718</v>
      </c>
      <c r="P50" s="566">
        <v>21</v>
      </c>
      <c r="Q50" s="566">
        <v>27</v>
      </c>
      <c r="R50" s="566">
        <v>1941</v>
      </c>
      <c r="S50" s="566">
        <v>1</v>
      </c>
    </row>
    <row r="51" spans="1:21" ht="15">
      <c r="B51" s="475">
        <v>45</v>
      </c>
      <c r="C51" s="476" t="s">
        <v>1178</v>
      </c>
      <c r="D51" s="566">
        <v>589</v>
      </c>
      <c r="E51" s="566">
        <v>0</v>
      </c>
      <c r="F51" s="566">
        <v>0</v>
      </c>
      <c r="G51" s="566">
        <v>46</v>
      </c>
      <c r="H51" s="566">
        <v>4</v>
      </c>
      <c r="I51" s="566">
        <v>-2</v>
      </c>
      <c r="J51" s="566">
        <v>-1</v>
      </c>
      <c r="K51" s="566">
        <v>-1</v>
      </c>
      <c r="L51" s="566">
        <v>24686</v>
      </c>
      <c r="M51" s="566">
        <v>1761</v>
      </c>
      <c r="N51" s="566">
        <v>36.33</v>
      </c>
      <c r="O51" s="566">
        <v>275</v>
      </c>
      <c r="P51" s="566">
        <v>220</v>
      </c>
      <c r="Q51" s="566">
        <v>24</v>
      </c>
      <c r="R51" s="566">
        <v>69</v>
      </c>
      <c r="S51" s="566">
        <v>5</v>
      </c>
    </row>
    <row r="52" spans="1:21" ht="15">
      <c r="B52" s="475">
        <v>46</v>
      </c>
      <c r="C52" s="463" t="s">
        <v>1179</v>
      </c>
      <c r="D52" s="566">
        <v>259</v>
      </c>
      <c r="E52" s="566">
        <v>0</v>
      </c>
      <c r="F52" s="566">
        <v>0</v>
      </c>
      <c r="G52" s="566">
        <v>37</v>
      </c>
      <c r="H52" s="566">
        <v>3</v>
      </c>
      <c r="I52" s="566">
        <v>-2</v>
      </c>
      <c r="J52" s="566">
        <v>-1</v>
      </c>
      <c r="K52" s="566">
        <v>-1</v>
      </c>
      <c r="L52" s="566">
        <v>15321</v>
      </c>
      <c r="M52" s="566">
        <v>295</v>
      </c>
      <c r="N52" s="566">
        <v>5.41</v>
      </c>
      <c r="O52" s="566">
        <v>205</v>
      </c>
      <c r="P52" s="566">
        <v>2</v>
      </c>
      <c r="Q52" s="566">
        <v>8</v>
      </c>
      <c r="R52" s="566">
        <v>44</v>
      </c>
      <c r="S52" s="566">
        <v>1</v>
      </c>
    </row>
    <row r="53" spans="1:21" ht="15">
      <c r="B53" s="475">
        <v>47</v>
      </c>
      <c r="C53" s="463" t="s">
        <v>1180</v>
      </c>
      <c r="D53" s="566">
        <v>218</v>
      </c>
      <c r="E53" s="566">
        <v>0</v>
      </c>
      <c r="F53" s="566">
        <v>0</v>
      </c>
      <c r="G53" s="566">
        <v>1</v>
      </c>
      <c r="H53" s="566">
        <v>0</v>
      </c>
      <c r="I53" s="566">
        <v>0</v>
      </c>
      <c r="J53" s="566">
        <v>0</v>
      </c>
      <c r="K53" s="566">
        <v>0</v>
      </c>
      <c r="L53" s="566">
        <v>8983</v>
      </c>
      <c r="M53" s="566">
        <v>1467</v>
      </c>
      <c r="N53" s="566">
        <v>91.74</v>
      </c>
      <c r="O53" s="566">
        <v>12</v>
      </c>
      <c r="P53" s="566">
        <v>199</v>
      </c>
      <c r="Q53" s="566">
        <v>1</v>
      </c>
      <c r="R53" s="566">
        <v>6</v>
      </c>
      <c r="S53" s="566">
        <v>9</v>
      </c>
    </row>
    <row r="54" spans="1:21" ht="15">
      <c r="B54" s="475">
        <v>48</v>
      </c>
      <c r="C54" s="463" t="s">
        <v>1181</v>
      </c>
      <c r="D54" s="566">
        <v>0</v>
      </c>
      <c r="E54" s="566">
        <v>0</v>
      </c>
      <c r="F54" s="566">
        <v>0</v>
      </c>
      <c r="G54" s="566">
        <v>0</v>
      </c>
      <c r="H54" s="566">
        <v>0</v>
      </c>
      <c r="I54" s="566">
        <v>0</v>
      </c>
      <c r="J54" s="566">
        <v>0</v>
      </c>
      <c r="K54" s="566">
        <v>0</v>
      </c>
      <c r="L54" s="566">
        <v>30</v>
      </c>
      <c r="M54" s="566">
        <v>0</v>
      </c>
      <c r="N54" s="566">
        <v>0</v>
      </c>
      <c r="O54" s="566">
        <v>0</v>
      </c>
      <c r="P54" s="566">
        <v>0</v>
      </c>
      <c r="Q54" s="566">
        <v>0</v>
      </c>
      <c r="R54" s="566">
        <v>0</v>
      </c>
      <c r="S54" s="566">
        <v>0</v>
      </c>
    </row>
    <row r="55" spans="1:21" ht="15">
      <c r="B55" s="475">
        <v>49</v>
      </c>
      <c r="C55" s="463" t="s">
        <v>1182</v>
      </c>
      <c r="D55" s="566">
        <v>105</v>
      </c>
      <c r="E55" s="566">
        <v>0</v>
      </c>
      <c r="F55" s="566">
        <v>0</v>
      </c>
      <c r="G55" s="566">
        <v>7</v>
      </c>
      <c r="H55" s="566">
        <v>0</v>
      </c>
      <c r="I55" s="566">
        <v>0</v>
      </c>
      <c r="J55" s="566">
        <v>0</v>
      </c>
      <c r="K55" s="566">
        <v>0</v>
      </c>
      <c r="L55" s="566">
        <v>264</v>
      </c>
      <c r="M55" s="566">
        <v>0</v>
      </c>
      <c r="N55" s="566">
        <v>0</v>
      </c>
      <c r="O55" s="566">
        <v>55</v>
      </c>
      <c r="P55" s="566">
        <v>19</v>
      </c>
      <c r="Q55" s="566">
        <v>15</v>
      </c>
      <c r="R55" s="566">
        <v>16</v>
      </c>
      <c r="S55" s="566">
        <v>5</v>
      </c>
    </row>
    <row r="56" spans="1:21" ht="15">
      <c r="B56" s="475">
        <v>50</v>
      </c>
      <c r="C56" s="463" t="s">
        <v>1183</v>
      </c>
      <c r="D56" s="566">
        <v>7</v>
      </c>
      <c r="E56" s="566">
        <v>0</v>
      </c>
      <c r="F56" s="566">
        <v>0</v>
      </c>
      <c r="G56" s="566">
        <v>1</v>
      </c>
      <c r="H56" s="566">
        <v>0</v>
      </c>
      <c r="I56" s="566">
        <v>0</v>
      </c>
      <c r="J56" s="566">
        <v>0</v>
      </c>
      <c r="K56" s="566">
        <v>0</v>
      </c>
      <c r="L56" s="566">
        <v>89</v>
      </c>
      <c r="M56" s="566">
        <v>0</v>
      </c>
      <c r="N56" s="566">
        <v>0</v>
      </c>
      <c r="O56" s="566">
        <v>4</v>
      </c>
      <c r="P56" s="566">
        <v>0</v>
      </c>
      <c r="Q56" s="566">
        <v>0</v>
      </c>
      <c r="R56" s="566">
        <v>3</v>
      </c>
      <c r="S56" s="566">
        <v>0</v>
      </c>
    </row>
    <row r="57" spans="1:21" s="68" customFormat="1" ht="15">
      <c r="B57" s="475">
        <v>51</v>
      </c>
      <c r="C57" s="478" t="s">
        <v>1184</v>
      </c>
      <c r="D57" s="566">
        <v>275</v>
      </c>
      <c r="E57" s="566">
        <v>0</v>
      </c>
      <c r="F57" s="566">
        <v>0</v>
      </c>
      <c r="G57" s="566">
        <v>24</v>
      </c>
      <c r="H57" s="566">
        <v>65</v>
      </c>
      <c r="I57" s="566">
        <v>-34</v>
      </c>
      <c r="J57" s="566">
        <v>-1</v>
      </c>
      <c r="K57" s="566">
        <v>-20</v>
      </c>
      <c r="L57" s="566">
        <v>1154</v>
      </c>
      <c r="M57" s="566">
        <v>0</v>
      </c>
      <c r="N57" s="566">
        <v>0</v>
      </c>
      <c r="O57" s="566">
        <v>131</v>
      </c>
      <c r="P57" s="566">
        <v>41</v>
      </c>
      <c r="Q57" s="566">
        <v>82</v>
      </c>
      <c r="R57" s="566">
        <v>21</v>
      </c>
      <c r="S57" s="566">
        <v>6</v>
      </c>
      <c r="U57" s="67"/>
    </row>
    <row r="58" spans="1:21" ht="15">
      <c r="A58" s="69"/>
      <c r="B58" s="475">
        <v>52</v>
      </c>
      <c r="C58" s="476" t="s">
        <v>1185</v>
      </c>
      <c r="D58" s="566">
        <v>4560</v>
      </c>
      <c r="E58" s="566">
        <v>0</v>
      </c>
      <c r="F58" s="566">
        <v>0</v>
      </c>
      <c r="G58" s="566">
        <v>650</v>
      </c>
      <c r="H58" s="566">
        <v>235</v>
      </c>
      <c r="I58" s="566">
        <v>-164</v>
      </c>
      <c r="J58" s="566">
        <v>-16</v>
      </c>
      <c r="K58" s="566">
        <v>-79</v>
      </c>
      <c r="L58" s="566">
        <v>339</v>
      </c>
      <c r="M58" s="566">
        <v>0</v>
      </c>
      <c r="N58" s="566">
        <v>0</v>
      </c>
      <c r="O58" s="566">
        <v>2913</v>
      </c>
      <c r="P58" s="566">
        <v>203</v>
      </c>
      <c r="Q58" s="566">
        <v>865</v>
      </c>
      <c r="R58" s="566">
        <v>579</v>
      </c>
      <c r="S58" s="566">
        <v>7</v>
      </c>
    </row>
    <row r="59" spans="1:21" s="68" customFormat="1" ht="15">
      <c r="A59" s="69"/>
      <c r="B59" s="479">
        <v>53</v>
      </c>
      <c r="C59" s="480" t="s">
        <v>1186</v>
      </c>
      <c r="D59" s="567" t="s">
        <v>1187</v>
      </c>
      <c r="E59" s="567" t="s">
        <v>1187</v>
      </c>
      <c r="F59" s="567" t="s">
        <v>1187</v>
      </c>
      <c r="G59" s="567" t="s">
        <v>1187</v>
      </c>
      <c r="H59" s="567" t="s">
        <v>1187</v>
      </c>
      <c r="I59" s="567" t="s">
        <v>1187</v>
      </c>
      <c r="J59" s="567" t="s">
        <v>1187</v>
      </c>
      <c r="K59" s="567" t="s">
        <v>1187</v>
      </c>
      <c r="L59" s="568" t="s">
        <v>1187</v>
      </c>
      <c r="M59" s="568" t="s">
        <v>1187</v>
      </c>
      <c r="N59" s="569" t="s">
        <v>1187</v>
      </c>
      <c r="O59" s="569" t="s">
        <v>1187</v>
      </c>
      <c r="P59" s="569" t="s">
        <v>1187</v>
      </c>
      <c r="Q59" s="569" t="s">
        <v>1187</v>
      </c>
      <c r="R59" s="569" t="s">
        <v>1187</v>
      </c>
      <c r="S59" s="569" t="s">
        <v>1187</v>
      </c>
      <c r="U59" s="67"/>
    </row>
    <row r="60" spans="1:21" s="68" customFormat="1" ht="15">
      <c r="B60" s="475">
        <v>54</v>
      </c>
      <c r="C60" s="478" t="s">
        <v>1188</v>
      </c>
      <c r="D60" s="566">
        <v>0</v>
      </c>
      <c r="E60" s="566">
        <v>0</v>
      </c>
      <c r="F60" s="566">
        <v>0</v>
      </c>
      <c r="G60" s="566">
        <v>0</v>
      </c>
      <c r="H60" s="566">
        <v>0</v>
      </c>
      <c r="I60" s="566">
        <v>0</v>
      </c>
      <c r="J60" s="566">
        <v>0</v>
      </c>
      <c r="K60" s="566">
        <v>0</v>
      </c>
      <c r="L60" s="570">
        <v>0</v>
      </c>
      <c r="M60" s="570">
        <v>0</v>
      </c>
      <c r="N60" s="570">
        <v>0</v>
      </c>
      <c r="O60" s="566">
        <v>0</v>
      </c>
      <c r="P60" s="566">
        <v>0</v>
      </c>
      <c r="Q60" s="566">
        <v>0</v>
      </c>
      <c r="R60" s="566">
        <v>0</v>
      </c>
      <c r="S60" s="566">
        <v>0</v>
      </c>
      <c r="U60" s="67"/>
    </row>
    <row r="61" spans="1:21" s="68" customFormat="1" ht="15">
      <c r="B61" s="475">
        <v>55</v>
      </c>
      <c r="C61" s="481" t="s">
        <v>1189</v>
      </c>
      <c r="D61" s="566">
        <v>5176</v>
      </c>
      <c r="E61" s="566">
        <v>0</v>
      </c>
      <c r="F61" s="566">
        <v>0</v>
      </c>
      <c r="G61" s="566">
        <v>642</v>
      </c>
      <c r="H61" s="566">
        <v>163</v>
      </c>
      <c r="I61" s="566">
        <v>-126</v>
      </c>
      <c r="J61" s="566">
        <v>-19</v>
      </c>
      <c r="K61" s="566">
        <v>-50</v>
      </c>
      <c r="L61" s="570">
        <v>0</v>
      </c>
      <c r="M61" s="570">
        <v>0</v>
      </c>
      <c r="N61" s="570">
        <v>0.89</v>
      </c>
      <c r="O61" s="566">
        <v>2488</v>
      </c>
      <c r="P61" s="566">
        <v>556</v>
      </c>
      <c r="Q61" s="566">
        <v>316</v>
      </c>
      <c r="R61" s="566">
        <v>1817</v>
      </c>
      <c r="S61" s="566">
        <v>4</v>
      </c>
      <c r="U61" s="67"/>
    </row>
    <row r="62" spans="1:21" ht="15">
      <c r="B62" s="479">
        <v>56</v>
      </c>
      <c r="C62" s="501" t="s">
        <v>267</v>
      </c>
      <c r="D62" s="571">
        <v>20331</v>
      </c>
      <c r="E62" s="571">
        <v>2</v>
      </c>
      <c r="F62" s="571">
        <v>0</v>
      </c>
      <c r="G62" s="571">
        <v>2939</v>
      </c>
      <c r="H62" s="571">
        <v>1122</v>
      </c>
      <c r="I62" s="571">
        <v>-915</v>
      </c>
      <c r="J62" s="571">
        <v>-105</v>
      </c>
      <c r="K62" s="571">
        <v>-541</v>
      </c>
      <c r="L62" s="571">
        <v>119665</v>
      </c>
      <c r="M62" s="571">
        <v>36510</v>
      </c>
      <c r="N62" s="571">
        <v>2.71</v>
      </c>
      <c r="O62" s="571">
        <v>10340</v>
      </c>
      <c r="P62" s="571">
        <v>1288</v>
      </c>
      <c r="Q62" s="571">
        <v>2088</v>
      </c>
      <c r="R62" s="571">
        <v>6615</v>
      </c>
      <c r="S62" s="571">
        <v>6</v>
      </c>
    </row>
    <row r="63" spans="1:21">
      <c r="B63" s="68"/>
      <c r="C63" s="565" t="s">
        <v>1190</v>
      </c>
      <c r="D63" s="70"/>
      <c r="E63" s="70"/>
      <c r="F63" s="70"/>
      <c r="G63" s="70"/>
      <c r="H63" s="70"/>
      <c r="I63" s="70"/>
      <c r="J63" s="70"/>
      <c r="K63" s="70"/>
    </row>
    <row r="64" spans="1:21">
      <c r="B64" s="68"/>
      <c r="C64" s="540"/>
      <c r="D64" s="71"/>
      <c r="E64" s="71"/>
      <c r="F64" s="71"/>
      <c r="G64" s="71"/>
      <c r="H64" s="71"/>
      <c r="I64" s="71"/>
      <c r="J64" s="71"/>
      <c r="K64" s="71"/>
    </row>
    <row r="65" spans="2:6">
      <c r="B65" s="68"/>
      <c r="C65" s="68"/>
    </row>
    <row r="66" spans="2:6">
      <c r="B66" s="785" t="s">
        <v>1191</v>
      </c>
      <c r="C66" s="785"/>
    </row>
    <row r="67" spans="2:6" ht="51.75" customHeight="1">
      <c r="B67" s="787" t="s">
        <v>1192</v>
      </c>
      <c r="C67" s="787"/>
    </row>
    <row r="68" spans="2:6" ht="39" customHeight="1">
      <c r="B68" s="785" t="s">
        <v>1193</v>
      </c>
      <c r="C68" s="785"/>
      <c r="F68" s="67" t="s">
        <v>548</v>
      </c>
    </row>
    <row r="69" spans="2:6" ht="149.25" customHeight="1">
      <c r="B69" s="785" t="s">
        <v>1194</v>
      </c>
      <c r="C69" s="785"/>
    </row>
    <row r="70" spans="2:6" ht="57" customHeight="1">
      <c r="B70" s="785" t="s">
        <v>1195</v>
      </c>
      <c r="C70" s="785"/>
    </row>
    <row r="71" spans="2:6" ht="21.75" customHeight="1">
      <c r="B71" s="785" t="s">
        <v>1196</v>
      </c>
      <c r="C71" s="785"/>
    </row>
    <row r="72" spans="2:6" ht="17.25" customHeight="1">
      <c r="B72" s="789" t="s">
        <v>1197</v>
      </c>
      <c r="C72" s="789"/>
    </row>
    <row r="73" spans="2:6" ht="20.25" customHeight="1">
      <c r="B73" s="785" t="s">
        <v>1198</v>
      </c>
      <c r="C73" s="785"/>
      <c r="F73" s="67" t="s">
        <v>548</v>
      </c>
    </row>
    <row r="74" spans="2:6" ht="58.5" customHeight="1">
      <c r="B74" s="787" t="s">
        <v>1199</v>
      </c>
      <c r="C74" s="787"/>
    </row>
    <row r="75" spans="2:6" ht="79.5" customHeight="1">
      <c r="B75" s="787"/>
      <c r="C75" s="787"/>
    </row>
    <row r="76" spans="2:6">
      <c r="B76" s="788"/>
      <c r="C76" s="788"/>
    </row>
    <row r="82" spans="2:2">
      <c r="B82" s="67" t="s">
        <v>548</v>
      </c>
    </row>
  </sheetData>
  <mergeCells count="21">
    <mergeCell ref="B73:C73"/>
    <mergeCell ref="B74:C75"/>
    <mergeCell ref="B76:C76"/>
    <mergeCell ref="B67:C67"/>
    <mergeCell ref="B68:C68"/>
    <mergeCell ref="B69:C69"/>
    <mergeCell ref="B70:C70"/>
    <mergeCell ref="B71:C71"/>
    <mergeCell ref="B72:C72"/>
    <mergeCell ref="O5:O6"/>
    <mergeCell ref="P5:P6"/>
    <mergeCell ref="Q5:Q6"/>
    <mergeCell ref="R5:R6"/>
    <mergeCell ref="S5:S6"/>
    <mergeCell ref="L5:M5"/>
    <mergeCell ref="N5:N6"/>
    <mergeCell ref="B66:C66"/>
    <mergeCell ref="B5:B6"/>
    <mergeCell ref="C5:C6"/>
    <mergeCell ref="D5:H5"/>
    <mergeCell ref="I5:K5"/>
  </mergeCells>
  <hyperlinks>
    <hyperlink ref="G2" location="'Index '!A1" display="Return to index" xr:uid="{F30DA466-FC09-4D37-B9E0-D995D01B08A6}"/>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EF5C1-A257-40F0-BBDB-452DD4FAE37A}">
  <dimension ref="B1:X43"/>
  <sheetViews>
    <sheetView zoomScale="90" zoomScaleNormal="90" workbookViewId="0">
      <selection activeCell="J24" sqref="J24"/>
    </sheetView>
  </sheetViews>
  <sheetFormatPr defaultColWidth="8.7109375" defaultRowHeight="15"/>
  <cols>
    <col min="1" max="1" width="8.7109375" style="21"/>
    <col min="2" max="2" width="25.28515625" style="21" customWidth="1"/>
    <col min="3" max="3" width="93" style="21" customWidth="1"/>
    <col min="4" max="4" width="13.42578125" style="21" customWidth="1"/>
    <col min="5" max="17" width="15.7109375" style="21" customWidth="1"/>
    <col min="18" max="18" width="8.7109375" style="21"/>
    <col min="19" max="19" width="36.5703125" style="21" customWidth="1"/>
    <col min="20" max="16384" width="8.7109375" style="21"/>
  </cols>
  <sheetData>
    <row r="1" spans="2:24" s="67" customFormat="1" ht="12.75">
      <c r="D1" s="71"/>
      <c r="E1" s="71"/>
    </row>
    <row r="2" spans="2:24" s="67" customFormat="1" ht="21">
      <c r="B2" s="85" t="s">
        <v>1200</v>
      </c>
      <c r="D2" s="72"/>
      <c r="E2" s="71"/>
      <c r="F2" s="71"/>
      <c r="G2" s="71"/>
      <c r="J2" s="201" t="s">
        <v>152</v>
      </c>
      <c r="K2" s="71"/>
      <c r="L2" s="71"/>
      <c r="M2" s="71"/>
      <c r="N2" s="71"/>
      <c r="O2" s="71"/>
      <c r="P2" s="71"/>
      <c r="Q2" s="71"/>
      <c r="R2" s="71"/>
      <c r="S2" s="71"/>
      <c r="T2" s="71"/>
      <c r="U2" s="71"/>
      <c r="V2" s="71"/>
      <c r="W2" s="71"/>
      <c r="X2" s="71"/>
    </row>
    <row r="3" spans="2:24" s="67" customFormat="1" ht="21">
      <c r="B3" s="85"/>
      <c r="D3" s="72"/>
      <c r="E3" s="71"/>
      <c r="F3" s="71"/>
      <c r="G3" s="71"/>
      <c r="H3" s="71"/>
      <c r="I3" s="71"/>
      <c r="J3" s="71"/>
      <c r="K3" s="71"/>
      <c r="L3" s="71"/>
      <c r="M3" s="71"/>
      <c r="N3" s="71"/>
      <c r="O3" s="71"/>
      <c r="P3" s="71"/>
      <c r="Q3" s="71"/>
      <c r="R3" s="71"/>
      <c r="S3" s="71"/>
      <c r="T3" s="71"/>
      <c r="U3" s="71"/>
      <c r="V3" s="71"/>
      <c r="W3" s="71"/>
      <c r="X3" s="71"/>
    </row>
    <row r="4" spans="2:24" s="67" customFormat="1">
      <c r="C4" s="65"/>
      <c r="D4" s="72"/>
      <c r="E4" s="71"/>
      <c r="F4" s="71"/>
      <c r="G4" s="71"/>
      <c r="H4" s="71"/>
      <c r="I4" s="71"/>
      <c r="J4" s="71"/>
      <c r="K4" s="71"/>
      <c r="L4" s="71"/>
      <c r="M4" s="71"/>
      <c r="N4" s="71"/>
      <c r="O4" s="71"/>
      <c r="P4" s="71"/>
      <c r="Q4" s="71"/>
      <c r="R4" s="71"/>
      <c r="S4" s="71"/>
      <c r="T4" s="71"/>
      <c r="U4" s="71"/>
      <c r="V4" s="71"/>
      <c r="W4" s="71"/>
      <c r="X4" s="71"/>
    </row>
    <row r="5" spans="2:24" s="67" customFormat="1">
      <c r="B5" s="665" t="s">
        <v>269</v>
      </c>
      <c r="C5" s="667" t="s">
        <v>1201</v>
      </c>
      <c r="D5" s="793" t="s">
        <v>1202</v>
      </c>
      <c r="E5" s="794"/>
      <c r="F5" s="794"/>
      <c r="G5" s="794"/>
      <c r="H5" s="794"/>
      <c r="I5" s="794"/>
      <c r="J5" s="794"/>
      <c r="K5" s="794"/>
      <c r="L5" s="794"/>
      <c r="M5" s="794"/>
      <c r="N5" s="794"/>
      <c r="O5" s="794"/>
      <c r="P5" s="794"/>
      <c r="Q5" s="794"/>
      <c r="R5" s="794"/>
      <c r="S5" s="795"/>
      <c r="T5" s="73"/>
    </row>
    <row r="6" spans="2:24" s="67" customFormat="1">
      <c r="B6" s="775"/>
      <c r="C6" s="678"/>
      <c r="D6" s="171"/>
      <c r="E6" s="796" t="s">
        <v>1203</v>
      </c>
      <c r="F6" s="797"/>
      <c r="G6" s="797"/>
      <c r="H6" s="797"/>
      <c r="I6" s="797"/>
      <c r="J6" s="797"/>
      <c r="K6" s="796" t="s">
        <v>1204</v>
      </c>
      <c r="L6" s="797"/>
      <c r="M6" s="797"/>
      <c r="N6" s="797"/>
      <c r="O6" s="797"/>
      <c r="P6" s="797"/>
      <c r="Q6" s="797"/>
      <c r="R6" s="798" t="s">
        <v>1205</v>
      </c>
      <c r="S6" s="799"/>
      <c r="T6" s="73"/>
    </row>
    <row r="7" spans="2:24" s="67" customFormat="1" ht="48.75" customHeight="1">
      <c r="B7" s="666"/>
      <c r="C7" s="668"/>
      <c r="D7" s="172"/>
      <c r="E7" s="283" t="s">
        <v>1206</v>
      </c>
      <c r="F7" s="283" t="s">
        <v>1207</v>
      </c>
      <c r="G7" s="283" t="s">
        <v>1208</v>
      </c>
      <c r="H7" s="283" t="s">
        <v>1209</v>
      </c>
      <c r="I7" s="283" t="s">
        <v>1210</v>
      </c>
      <c r="J7" s="283" t="s">
        <v>1211</v>
      </c>
      <c r="K7" s="172" t="s">
        <v>429</v>
      </c>
      <c r="L7" s="172" t="s">
        <v>433</v>
      </c>
      <c r="M7" s="172" t="s">
        <v>431</v>
      </c>
      <c r="N7" s="172" t="s">
        <v>437</v>
      </c>
      <c r="O7" s="172" t="s">
        <v>405</v>
      </c>
      <c r="P7" s="172" t="s">
        <v>410</v>
      </c>
      <c r="Q7" s="283" t="s">
        <v>435</v>
      </c>
      <c r="R7" s="173"/>
      <c r="S7" s="409" t="s">
        <v>1212</v>
      </c>
      <c r="T7" s="73"/>
    </row>
    <row r="8" spans="2:24" s="67" customFormat="1">
      <c r="B8" s="453">
        <v>1</v>
      </c>
      <c r="C8" s="166" t="s">
        <v>1213</v>
      </c>
      <c r="D8" s="574">
        <v>19346</v>
      </c>
      <c r="E8" s="575">
        <v>4476</v>
      </c>
      <c r="F8" s="575">
        <v>12703</v>
      </c>
      <c r="G8" s="575">
        <v>1766</v>
      </c>
      <c r="H8" s="575">
        <v>236</v>
      </c>
      <c r="I8" s="575">
        <v>42</v>
      </c>
      <c r="J8" s="575">
        <v>123</v>
      </c>
      <c r="K8" s="574">
        <v>1379</v>
      </c>
      <c r="L8" s="574">
        <v>804</v>
      </c>
      <c r="M8" s="574">
        <v>1974</v>
      </c>
      <c r="N8" s="574">
        <v>1989</v>
      </c>
      <c r="O8" s="574">
        <v>874</v>
      </c>
      <c r="P8" s="574">
        <v>428</v>
      </c>
      <c r="Q8" s="574">
        <v>230</v>
      </c>
      <c r="R8" s="575">
        <v>11667</v>
      </c>
      <c r="S8" s="574">
        <v>60</v>
      </c>
      <c r="T8" s="73"/>
    </row>
    <row r="9" spans="2:24" s="67" customFormat="1">
      <c r="B9" s="452">
        <v>2</v>
      </c>
      <c r="C9" s="311" t="s">
        <v>1214</v>
      </c>
      <c r="D9" s="566">
        <v>4597</v>
      </c>
      <c r="E9" s="566">
        <v>1236</v>
      </c>
      <c r="F9" s="566">
        <v>2803</v>
      </c>
      <c r="G9" s="566">
        <v>510</v>
      </c>
      <c r="H9" s="566">
        <v>35</v>
      </c>
      <c r="I9" s="566">
        <v>0</v>
      </c>
      <c r="J9" s="566">
        <v>13</v>
      </c>
      <c r="K9" s="566">
        <v>478</v>
      </c>
      <c r="L9" s="566">
        <v>379</v>
      </c>
      <c r="M9" s="566">
        <v>234</v>
      </c>
      <c r="N9" s="566">
        <v>209</v>
      </c>
      <c r="O9" s="566">
        <v>99</v>
      </c>
      <c r="P9" s="566">
        <v>39</v>
      </c>
      <c r="Q9" s="566">
        <v>17</v>
      </c>
      <c r="R9" s="566">
        <v>3141</v>
      </c>
      <c r="S9" s="566">
        <v>68</v>
      </c>
      <c r="T9" s="73"/>
    </row>
    <row r="10" spans="2:24" s="67" customFormat="1">
      <c r="B10" s="452">
        <v>3</v>
      </c>
      <c r="C10" s="311" t="s">
        <v>1215</v>
      </c>
      <c r="D10" s="566">
        <v>14749</v>
      </c>
      <c r="E10" s="566">
        <v>3240</v>
      </c>
      <c r="F10" s="566">
        <v>9901</v>
      </c>
      <c r="G10" s="566">
        <v>1255</v>
      </c>
      <c r="H10" s="566">
        <v>201</v>
      </c>
      <c r="I10" s="566">
        <v>42</v>
      </c>
      <c r="J10" s="566">
        <v>110</v>
      </c>
      <c r="K10" s="566">
        <v>901</v>
      </c>
      <c r="L10" s="566">
        <v>425</v>
      </c>
      <c r="M10" s="566">
        <v>1740</v>
      </c>
      <c r="N10" s="566">
        <v>1780</v>
      </c>
      <c r="O10" s="566">
        <v>774</v>
      </c>
      <c r="P10" s="566">
        <v>388</v>
      </c>
      <c r="Q10" s="566">
        <v>213</v>
      </c>
      <c r="R10" s="566">
        <v>8526</v>
      </c>
      <c r="S10" s="566">
        <v>58</v>
      </c>
      <c r="T10" s="73"/>
    </row>
    <row r="11" spans="2:24" s="67" customFormat="1">
      <c r="B11" s="452">
        <v>4</v>
      </c>
      <c r="C11" s="311" t="s">
        <v>1216</v>
      </c>
      <c r="D11" s="566">
        <v>0</v>
      </c>
      <c r="E11" s="566">
        <v>0</v>
      </c>
      <c r="F11" s="566">
        <v>0</v>
      </c>
      <c r="G11" s="566">
        <v>0</v>
      </c>
      <c r="H11" s="566">
        <v>0</v>
      </c>
      <c r="I11" s="566">
        <v>0</v>
      </c>
      <c r="J11" s="566">
        <v>0</v>
      </c>
      <c r="K11" s="566">
        <v>0</v>
      </c>
      <c r="L11" s="566">
        <v>0</v>
      </c>
      <c r="M11" s="566">
        <v>0</v>
      </c>
      <c r="N11" s="566">
        <v>0</v>
      </c>
      <c r="O11" s="566">
        <v>0</v>
      </c>
      <c r="P11" s="566">
        <v>0</v>
      </c>
      <c r="Q11" s="566">
        <v>0</v>
      </c>
      <c r="R11" s="566">
        <v>0</v>
      </c>
      <c r="S11" s="576">
        <v>0</v>
      </c>
      <c r="T11" s="73"/>
    </row>
    <row r="12" spans="2:24" s="67" customFormat="1">
      <c r="B12" s="452">
        <v>5</v>
      </c>
      <c r="C12" s="132" t="s">
        <v>1217</v>
      </c>
      <c r="D12" s="576">
        <v>11667</v>
      </c>
      <c r="E12" s="577">
        <v>1788</v>
      </c>
      <c r="F12" s="577">
        <v>8776</v>
      </c>
      <c r="G12" s="577">
        <v>894</v>
      </c>
      <c r="H12" s="577">
        <v>87</v>
      </c>
      <c r="I12" s="577">
        <v>13</v>
      </c>
      <c r="J12" s="577">
        <v>108</v>
      </c>
      <c r="K12" s="570" t="s">
        <v>1187</v>
      </c>
      <c r="L12" s="570" t="s">
        <v>1187</v>
      </c>
      <c r="M12" s="570" t="s">
        <v>1187</v>
      </c>
      <c r="N12" s="578" t="s">
        <v>1187</v>
      </c>
      <c r="O12" s="570" t="s">
        <v>1187</v>
      </c>
      <c r="P12" s="570" t="s">
        <v>1187</v>
      </c>
      <c r="Q12" s="570" t="s">
        <v>1187</v>
      </c>
      <c r="R12" s="576">
        <v>11667</v>
      </c>
      <c r="S12" s="576">
        <v>100</v>
      </c>
      <c r="T12" s="73"/>
    </row>
    <row r="13" spans="2:24" s="67" customFormat="1">
      <c r="B13" s="453">
        <v>6</v>
      </c>
      <c r="C13" s="166" t="s">
        <v>1218</v>
      </c>
      <c r="D13" s="574" t="s">
        <v>1187</v>
      </c>
      <c r="E13" s="575" t="s">
        <v>1187</v>
      </c>
      <c r="F13" s="575" t="s">
        <v>1187</v>
      </c>
      <c r="G13" s="575" t="s">
        <v>1187</v>
      </c>
      <c r="H13" s="575" t="s">
        <v>1187</v>
      </c>
      <c r="I13" s="575" t="s">
        <v>1187</v>
      </c>
      <c r="J13" s="575" t="s">
        <v>1187</v>
      </c>
      <c r="K13" s="574" t="s">
        <v>1187</v>
      </c>
      <c r="L13" s="574" t="s">
        <v>1187</v>
      </c>
      <c r="M13" s="574" t="s">
        <v>1187</v>
      </c>
      <c r="N13" s="574" t="s">
        <v>1187</v>
      </c>
      <c r="O13" s="574" t="s">
        <v>1187</v>
      </c>
      <c r="P13" s="574" t="s">
        <v>1187</v>
      </c>
      <c r="Q13" s="574" t="s">
        <v>1187</v>
      </c>
      <c r="R13" s="574" t="s">
        <v>1187</v>
      </c>
      <c r="S13" s="574" t="s">
        <v>1187</v>
      </c>
    </row>
    <row r="14" spans="2:24">
      <c r="B14" s="452">
        <v>7</v>
      </c>
      <c r="C14" s="311" t="s">
        <v>1214</v>
      </c>
      <c r="D14" s="576">
        <v>0</v>
      </c>
      <c r="E14" s="577">
        <v>0</v>
      </c>
      <c r="F14" s="577">
        <v>0</v>
      </c>
      <c r="G14" s="577">
        <v>0</v>
      </c>
      <c r="H14" s="577">
        <v>0</v>
      </c>
      <c r="I14" s="577">
        <v>0</v>
      </c>
      <c r="J14" s="577">
        <v>0</v>
      </c>
      <c r="K14" s="576">
        <v>0</v>
      </c>
      <c r="L14" s="576">
        <v>0</v>
      </c>
      <c r="M14" s="576">
        <v>0</v>
      </c>
      <c r="N14" s="576">
        <v>0</v>
      </c>
      <c r="O14" s="576">
        <v>0</v>
      </c>
      <c r="P14" s="576">
        <v>0</v>
      </c>
      <c r="Q14" s="576">
        <v>0</v>
      </c>
      <c r="R14" s="576">
        <v>0</v>
      </c>
      <c r="S14" s="576">
        <v>0</v>
      </c>
    </row>
    <row r="15" spans="2:24">
      <c r="B15" s="452">
        <v>8</v>
      </c>
      <c r="C15" s="311" t="s">
        <v>1215</v>
      </c>
      <c r="D15" s="576">
        <v>0</v>
      </c>
      <c r="E15" s="577">
        <v>0</v>
      </c>
      <c r="F15" s="577">
        <v>0</v>
      </c>
      <c r="G15" s="577">
        <v>0</v>
      </c>
      <c r="H15" s="577">
        <v>0</v>
      </c>
      <c r="I15" s="577">
        <v>0</v>
      </c>
      <c r="J15" s="577">
        <v>0</v>
      </c>
      <c r="K15" s="576">
        <v>0</v>
      </c>
      <c r="L15" s="576">
        <v>0</v>
      </c>
      <c r="M15" s="576">
        <v>0</v>
      </c>
      <c r="N15" s="576">
        <v>0</v>
      </c>
      <c r="O15" s="576">
        <v>0</v>
      </c>
      <c r="P15" s="576">
        <v>0</v>
      </c>
      <c r="Q15" s="576">
        <v>0</v>
      </c>
      <c r="R15" s="576">
        <v>0</v>
      </c>
      <c r="S15" s="576">
        <v>0</v>
      </c>
    </row>
    <row r="16" spans="2:24" s="67" customFormat="1">
      <c r="B16" s="452">
        <v>9</v>
      </c>
      <c r="C16" s="311" t="s">
        <v>1216</v>
      </c>
      <c r="D16" s="576">
        <v>0</v>
      </c>
      <c r="E16" s="577">
        <v>0</v>
      </c>
      <c r="F16" s="577">
        <v>0</v>
      </c>
      <c r="G16" s="577">
        <v>0</v>
      </c>
      <c r="H16" s="577">
        <v>0</v>
      </c>
      <c r="I16" s="577">
        <v>0</v>
      </c>
      <c r="J16" s="577">
        <v>0</v>
      </c>
      <c r="K16" s="576">
        <v>0</v>
      </c>
      <c r="L16" s="576">
        <v>0</v>
      </c>
      <c r="M16" s="576">
        <v>0</v>
      </c>
      <c r="N16" s="576">
        <v>0</v>
      </c>
      <c r="O16" s="576">
        <v>0</v>
      </c>
      <c r="P16" s="576">
        <v>0</v>
      </c>
      <c r="Q16" s="576">
        <v>0</v>
      </c>
      <c r="R16" s="576">
        <v>0</v>
      </c>
      <c r="S16" s="576">
        <v>0</v>
      </c>
      <c r="T16" s="73"/>
    </row>
    <row r="17" spans="2:20" s="67" customFormat="1">
      <c r="B17" s="452">
        <v>10</v>
      </c>
      <c r="C17" s="132" t="s">
        <v>1217</v>
      </c>
      <c r="D17" s="576">
        <v>0</v>
      </c>
      <c r="E17" s="577">
        <v>0</v>
      </c>
      <c r="F17" s="577">
        <v>0</v>
      </c>
      <c r="G17" s="577">
        <v>0</v>
      </c>
      <c r="H17" s="577">
        <v>0</v>
      </c>
      <c r="I17" s="577">
        <v>0</v>
      </c>
      <c r="J17" s="577">
        <v>0</v>
      </c>
      <c r="K17" s="570" t="s">
        <v>1187</v>
      </c>
      <c r="L17" s="570" t="s">
        <v>1187</v>
      </c>
      <c r="M17" s="570" t="s">
        <v>1187</v>
      </c>
      <c r="N17" s="570" t="s">
        <v>1187</v>
      </c>
      <c r="O17" s="570" t="s">
        <v>1187</v>
      </c>
      <c r="P17" s="570" t="s">
        <v>1187</v>
      </c>
      <c r="Q17" s="570" t="s">
        <v>1187</v>
      </c>
      <c r="R17" s="576">
        <v>0</v>
      </c>
      <c r="S17" s="576">
        <v>0</v>
      </c>
      <c r="T17" s="73"/>
    </row>
    <row r="20" spans="2:20" ht="30" customHeight="1">
      <c r="B20" s="791" t="s">
        <v>1193</v>
      </c>
      <c r="C20" s="791"/>
    </row>
    <row r="21" spans="2:20" ht="18.75" customHeight="1">
      <c r="B21" s="572" t="s">
        <v>1219</v>
      </c>
      <c r="C21" s="573"/>
    </row>
    <row r="22" spans="2:20" ht="42" customHeight="1">
      <c r="B22" s="790" t="s">
        <v>1220</v>
      </c>
      <c r="C22" s="791"/>
    </row>
    <row r="23" spans="2:20" ht="30" customHeight="1">
      <c r="B23" s="792" t="s">
        <v>1221</v>
      </c>
      <c r="C23" s="792"/>
    </row>
    <row r="26" spans="2:20">
      <c r="B26" s="133"/>
    </row>
    <row r="27" spans="2:20">
      <c r="B27" s="134"/>
    </row>
    <row r="28" spans="2:20">
      <c r="B28" s="134"/>
    </row>
    <row r="29" spans="2:20">
      <c r="B29" s="134"/>
    </row>
    <row r="43" spans="6:6">
      <c r="F43" s="179"/>
    </row>
  </sheetData>
  <mergeCells count="9">
    <mergeCell ref="B22:C22"/>
    <mergeCell ref="B23:C23"/>
    <mergeCell ref="B5:B7"/>
    <mergeCell ref="C5:C7"/>
    <mergeCell ref="D5:S5"/>
    <mergeCell ref="E6:J6"/>
    <mergeCell ref="K6:Q6"/>
    <mergeCell ref="R6:S6"/>
    <mergeCell ref="B20:C20"/>
  </mergeCells>
  <hyperlinks>
    <hyperlink ref="J2" location="'Index '!A1" display="Return to index" xr:uid="{D1DA552A-DA6B-401B-AECD-C976CCCED7FE}"/>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B133-5612-44F9-AD4E-EAA66AC29F5B}">
  <dimension ref="A1:T116"/>
  <sheetViews>
    <sheetView zoomScale="90" zoomScaleNormal="90" workbookViewId="0">
      <selection activeCell="M6" sqref="M6"/>
    </sheetView>
  </sheetViews>
  <sheetFormatPr defaultColWidth="22.28515625" defaultRowHeight="15"/>
  <cols>
    <col min="1" max="1" width="5.5703125" style="21" customWidth="1"/>
    <col min="2" max="2" width="38.7109375" style="21" customWidth="1"/>
    <col min="3" max="3" width="49.5703125" style="21" customWidth="1"/>
    <col min="4" max="4" width="22.28515625" style="21"/>
    <col min="5" max="5" width="29.28515625" style="21" customWidth="1"/>
    <col min="6" max="6" width="19.28515625" style="21" customWidth="1"/>
    <col min="7" max="7" width="18" style="21" customWidth="1"/>
    <col min="8" max="8" width="30.28515625" style="21" customWidth="1"/>
    <col min="9" max="9" width="32.28515625" style="21" customWidth="1"/>
    <col min="10" max="11" width="10.7109375" style="21" customWidth="1"/>
    <col min="12" max="12" width="15.7109375" style="21" customWidth="1"/>
    <col min="13" max="16384" width="22.28515625" style="21"/>
  </cols>
  <sheetData>
    <row r="1" spans="2:20" ht="21.75" customHeight="1"/>
    <row r="2" spans="2:20" s="69" customFormat="1" ht="21">
      <c r="B2" s="85" t="s">
        <v>1222</v>
      </c>
      <c r="D2" s="209"/>
      <c r="L2" s="201" t="s">
        <v>152</v>
      </c>
    </row>
    <row r="3" spans="2:20" s="69" customFormat="1" ht="45.75" customHeight="1">
      <c r="B3" s="804" t="s">
        <v>1223</v>
      </c>
      <c r="C3" s="804"/>
      <c r="D3" s="804"/>
      <c r="E3" s="804"/>
      <c r="F3" s="804"/>
      <c r="G3" s="804"/>
      <c r="H3" s="804"/>
      <c r="I3" s="804"/>
    </row>
    <row r="4" spans="2:20" s="69" customFormat="1" ht="122.25" customHeight="1">
      <c r="B4" s="619" t="s">
        <v>1224</v>
      </c>
      <c r="C4" s="619"/>
      <c r="D4" s="619"/>
      <c r="E4" s="619"/>
      <c r="F4" s="619"/>
      <c r="G4" s="619"/>
      <c r="H4" s="619"/>
      <c r="I4" s="619"/>
    </row>
    <row r="5" spans="2:20" s="69" customFormat="1" ht="32.25" customHeight="1">
      <c r="B5" s="579"/>
      <c r="C5" s="579"/>
      <c r="D5" s="579"/>
      <c r="E5" s="579"/>
      <c r="F5" s="579"/>
      <c r="G5" s="579"/>
      <c r="H5" s="579"/>
      <c r="I5" s="579"/>
    </row>
    <row r="6" spans="2:20" s="69" customFormat="1" ht="12.75">
      <c r="B6" s="483"/>
      <c r="C6" s="483" t="s">
        <v>860</v>
      </c>
      <c r="D6" s="483" t="s">
        <v>861</v>
      </c>
      <c r="E6" s="483" t="s">
        <v>862</v>
      </c>
      <c r="F6" s="483" t="s">
        <v>863</v>
      </c>
      <c r="G6" s="483" t="s">
        <v>864</v>
      </c>
      <c r="H6" s="483" t="s">
        <v>865</v>
      </c>
      <c r="I6" s="483" t="s">
        <v>1225</v>
      </c>
    </row>
    <row r="7" spans="2:20" s="69" customFormat="1" ht="30">
      <c r="B7" s="283" t="s">
        <v>269</v>
      </c>
      <c r="C7" s="283" t="s">
        <v>1226</v>
      </c>
      <c r="D7" s="283" t="s">
        <v>1227</v>
      </c>
      <c r="E7" s="283" t="s">
        <v>1228</v>
      </c>
      <c r="F7" s="283" t="s">
        <v>1229</v>
      </c>
      <c r="G7" s="283" t="s">
        <v>1230</v>
      </c>
      <c r="H7" s="283" t="s">
        <v>1231</v>
      </c>
      <c r="I7" s="283" t="s">
        <v>1232</v>
      </c>
    </row>
    <row r="8" spans="2:20" s="69" customFormat="1">
      <c r="B8" s="281">
        <v>1</v>
      </c>
      <c r="C8" s="484" t="s">
        <v>1233</v>
      </c>
      <c r="D8" s="805" t="s">
        <v>1234</v>
      </c>
      <c r="E8" s="482">
        <v>0</v>
      </c>
      <c r="F8" s="482">
        <v>0</v>
      </c>
      <c r="G8" s="482">
        <v>0</v>
      </c>
      <c r="H8" s="482">
        <v>0</v>
      </c>
      <c r="I8" s="482">
        <v>0</v>
      </c>
    </row>
    <row r="9" spans="2:20" s="69" customFormat="1">
      <c r="B9" s="281">
        <v>2</v>
      </c>
      <c r="C9" s="484" t="s">
        <v>1235</v>
      </c>
      <c r="D9" s="806"/>
      <c r="E9" s="482">
        <v>0</v>
      </c>
      <c r="F9" s="482">
        <v>0</v>
      </c>
      <c r="G9" s="482">
        <v>0</v>
      </c>
      <c r="H9" s="482">
        <v>0</v>
      </c>
      <c r="I9" s="482">
        <v>0</v>
      </c>
    </row>
    <row r="10" spans="2:20" s="69" customFormat="1">
      <c r="B10" s="281">
        <v>3</v>
      </c>
      <c r="C10" s="484" t="s">
        <v>1236</v>
      </c>
      <c r="D10" s="806"/>
      <c r="E10" s="482">
        <v>0</v>
      </c>
      <c r="F10" s="482">
        <v>0</v>
      </c>
      <c r="G10" s="482">
        <v>0</v>
      </c>
      <c r="H10" s="482">
        <v>0</v>
      </c>
      <c r="I10" s="482">
        <v>0</v>
      </c>
    </row>
    <row r="11" spans="2:20" s="69" customFormat="1">
      <c r="B11" s="281">
        <v>4</v>
      </c>
      <c r="C11" s="485" t="s">
        <v>1237</v>
      </c>
      <c r="D11" s="806"/>
      <c r="E11" s="482">
        <v>0</v>
      </c>
      <c r="F11" s="482">
        <v>0</v>
      </c>
      <c r="G11" s="482">
        <v>0</v>
      </c>
      <c r="H11" s="482">
        <v>0</v>
      </c>
      <c r="I11" s="482">
        <v>0</v>
      </c>
    </row>
    <row r="12" spans="2:20" s="19" customFormat="1">
      <c r="B12" s="281">
        <v>5</v>
      </c>
      <c r="C12" s="284" t="s">
        <v>1238</v>
      </c>
      <c r="D12" s="806"/>
      <c r="E12" s="482">
        <v>0</v>
      </c>
      <c r="F12" s="482">
        <v>0</v>
      </c>
      <c r="G12" s="482">
        <v>0</v>
      </c>
      <c r="H12" s="482">
        <v>0</v>
      </c>
      <c r="I12" s="482">
        <v>0</v>
      </c>
      <c r="K12" s="69"/>
      <c r="L12" s="69"/>
      <c r="M12" s="69"/>
      <c r="N12" s="69"/>
      <c r="O12" s="69"/>
      <c r="P12" s="69"/>
      <c r="Q12" s="69"/>
      <c r="R12" s="69"/>
      <c r="S12" s="69"/>
      <c r="T12" s="69"/>
    </row>
    <row r="13" spans="2:20" s="69" customFormat="1" ht="17.25" customHeight="1">
      <c r="B13" s="281">
        <v>6</v>
      </c>
      <c r="C13" s="485" t="s">
        <v>1239</v>
      </c>
      <c r="D13" s="806"/>
      <c r="E13" s="482">
        <v>0</v>
      </c>
      <c r="F13" s="482">
        <v>0</v>
      </c>
      <c r="G13" s="482">
        <v>0</v>
      </c>
      <c r="H13" s="482">
        <v>0</v>
      </c>
      <c r="I13" s="482">
        <v>0</v>
      </c>
    </row>
    <row r="14" spans="2:20" s="69" customFormat="1" ht="16.5" customHeight="1">
      <c r="B14" s="281">
        <v>7</v>
      </c>
      <c r="C14" s="485" t="s">
        <v>1240</v>
      </c>
      <c r="D14" s="806"/>
      <c r="E14" s="482">
        <v>0</v>
      </c>
      <c r="F14" s="482">
        <v>0</v>
      </c>
      <c r="G14" s="482">
        <v>0</v>
      </c>
      <c r="H14" s="482">
        <v>0</v>
      </c>
      <c r="I14" s="482">
        <v>0</v>
      </c>
    </row>
    <row r="15" spans="2:20" s="69" customFormat="1">
      <c r="B15" s="281">
        <v>8</v>
      </c>
      <c r="C15" s="485" t="s">
        <v>1241</v>
      </c>
      <c r="D15" s="806"/>
      <c r="E15" s="482">
        <v>0</v>
      </c>
      <c r="F15" s="482">
        <v>0</v>
      </c>
      <c r="G15" s="482">
        <v>0</v>
      </c>
      <c r="H15" s="482">
        <v>0</v>
      </c>
      <c r="I15" s="482">
        <v>0</v>
      </c>
    </row>
    <row r="16" spans="2:20" s="69" customFormat="1" ht="30">
      <c r="B16" s="281">
        <v>9</v>
      </c>
      <c r="C16" s="485" t="s">
        <v>1242</v>
      </c>
      <c r="D16" s="807"/>
      <c r="E16" s="482">
        <v>0</v>
      </c>
      <c r="F16" s="482">
        <v>0</v>
      </c>
      <c r="G16" s="482">
        <v>0</v>
      </c>
      <c r="H16" s="482">
        <v>0</v>
      </c>
      <c r="I16" s="482">
        <v>0</v>
      </c>
    </row>
    <row r="18" spans="2:8">
      <c r="B18" s="21" t="s">
        <v>1243</v>
      </c>
    </row>
    <row r="20" spans="2:8">
      <c r="B20" s="21" t="s">
        <v>1244</v>
      </c>
      <c r="G20" s="63"/>
      <c r="H20" s="63"/>
    </row>
    <row r="21" spans="2:8">
      <c r="B21" s="486" t="s">
        <v>1245</v>
      </c>
      <c r="C21" s="487" t="s">
        <v>1246</v>
      </c>
      <c r="D21" s="210"/>
      <c r="E21" s="808" t="s">
        <v>1247</v>
      </c>
      <c r="G21" s="211"/>
      <c r="H21" s="211"/>
    </row>
    <row r="22" spans="2:8">
      <c r="B22" s="488" t="s">
        <v>1248</v>
      </c>
      <c r="C22" s="489" t="s">
        <v>1249</v>
      </c>
      <c r="D22" s="489" t="s">
        <v>1250</v>
      </c>
      <c r="E22" s="809"/>
      <c r="G22" s="212"/>
      <c r="H22" s="212"/>
    </row>
    <row r="23" spans="2:8" ht="15" customHeight="1">
      <c r="B23" s="490" t="s">
        <v>1238</v>
      </c>
      <c r="C23" s="490" t="s">
        <v>1251</v>
      </c>
      <c r="D23" s="490">
        <v>301</v>
      </c>
      <c r="E23" s="801" t="s">
        <v>1252</v>
      </c>
      <c r="G23" s="212"/>
      <c r="H23" s="212"/>
    </row>
    <row r="24" spans="2:8">
      <c r="B24" s="490" t="s">
        <v>1238</v>
      </c>
      <c r="C24" s="490" t="s">
        <v>1251</v>
      </c>
      <c r="D24" s="490">
        <v>3011</v>
      </c>
      <c r="E24" s="802"/>
      <c r="G24" s="212"/>
      <c r="H24" s="212"/>
    </row>
    <row r="25" spans="2:8">
      <c r="B25" s="490" t="s">
        <v>1238</v>
      </c>
      <c r="C25" s="490" t="s">
        <v>1251</v>
      </c>
      <c r="D25" s="490">
        <v>3012</v>
      </c>
      <c r="E25" s="802"/>
      <c r="G25" s="212"/>
      <c r="H25" s="212"/>
    </row>
    <row r="26" spans="2:8">
      <c r="B26" s="490" t="s">
        <v>1238</v>
      </c>
      <c r="C26" s="490" t="s">
        <v>1251</v>
      </c>
      <c r="D26" s="490">
        <v>3315</v>
      </c>
      <c r="E26" s="802"/>
      <c r="G26" s="212"/>
      <c r="H26" s="212"/>
    </row>
    <row r="27" spans="2:8">
      <c r="B27" s="490" t="s">
        <v>1238</v>
      </c>
      <c r="C27" s="490" t="s">
        <v>1251</v>
      </c>
      <c r="D27" s="490">
        <v>50</v>
      </c>
      <c r="E27" s="802"/>
      <c r="G27" s="212"/>
      <c r="H27" s="212"/>
    </row>
    <row r="28" spans="2:8">
      <c r="B28" s="490" t="s">
        <v>1238</v>
      </c>
      <c r="C28" s="490" t="s">
        <v>1251</v>
      </c>
      <c r="D28" s="490">
        <v>501</v>
      </c>
      <c r="E28" s="802"/>
      <c r="G28" s="212"/>
      <c r="H28" s="212"/>
    </row>
    <row r="29" spans="2:8">
      <c r="B29" s="490" t="s">
        <v>1238</v>
      </c>
      <c r="C29" s="490" t="s">
        <v>1251</v>
      </c>
      <c r="D29" s="490">
        <v>5010</v>
      </c>
      <c r="E29" s="802"/>
      <c r="G29" s="212"/>
      <c r="H29" s="212"/>
    </row>
    <row r="30" spans="2:8">
      <c r="B30" s="490" t="s">
        <v>1238</v>
      </c>
      <c r="C30" s="490" t="s">
        <v>1251</v>
      </c>
      <c r="D30" s="490">
        <v>502</v>
      </c>
      <c r="E30" s="802"/>
      <c r="G30" s="212"/>
      <c r="H30" s="212"/>
    </row>
    <row r="31" spans="2:8">
      <c r="B31" s="490" t="s">
        <v>1238</v>
      </c>
      <c r="C31" s="490" t="s">
        <v>1251</v>
      </c>
      <c r="D31" s="490">
        <v>5020</v>
      </c>
      <c r="E31" s="802"/>
      <c r="G31" s="212"/>
      <c r="H31" s="212"/>
    </row>
    <row r="32" spans="2:8">
      <c r="B32" s="490" t="s">
        <v>1238</v>
      </c>
      <c r="C32" s="490" t="s">
        <v>1251</v>
      </c>
      <c r="D32" s="490">
        <v>5222</v>
      </c>
      <c r="E32" s="802"/>
      <c r="G32" s="212"/>
      <c r="H32" s="212"/>
    </row>
    <row r="33" spans="2:13">
      <c r="B33" s="490" t="s">
        <v>1238</v>
      </c>
      <c r="C33" s="490" t="s">
        <v>1251</v>
      </c>
      <c r="D33" s="490">
        <v>5224</v>
      </c>
      <c r="E33" s="802"/>
      <c r="G33" s="212"/>
      <c r="H33" s="212"/>
    </row>
    <row r="34" spans="2:13">
      <c r="B34" s="490" t="s">
        <v>1238</v>
      </c>
      <c r="C34" s="490" t="s">
        <v>1251</v>
      </c>
      <c r="D34" s="490">
        <v>5229</v>
      </c>
      <c r="E34" s="803"/>
      <c r="G34" s="212"/>
    </row>
    <row r="35" spans="2:13">
      <c r="B35" s="490" t="s">
        <v>1233</v>
      </c>
      <c r="C35" s="490" t="s">
        <v>1253</v>
      </c>
      <c r="D35" s="490">
        <v>27</v>
      </c>
      <c r="E35" s="801" t="s">
        <v>1254</v>
      </c>
      <c r="G35" s="212"/>
    </row>
    <row r="36" spans="2:13">
      <c r="B36" s="490" t="s">
        <v>1233</v>
      </c>
      <c r="C36" s="490" t="s">
        <v>1253</v>
      </c>
      <c r="D36" s="490">
        <v>2712</v>
      </c>
      <c r="E36" s="802"/>
      <c r="G36" s="212"/>
    </row>
    <row r="37" spans="2:13">
      <c r="B37" s="490" t="s">
        <v>1233</v>
      </c>
      <c r="C37" s="490" t="s">
        <v>1253</v>
      </c>
      <c r="D37" s="490">
        <v>3314</v>
      </c>
      <c r="E37" s="802"/>
      <c r="G37" s="212"/>
    </row>
    <row r="38" spans="2:13">
      <c r="B38" s="490" t="s">
        <v>1233</v>
      </c>
      <c r="C38" s="490" t="s">
        <v>1253</v>
      </c>
      <c r="D38" s="490">
        <v>35</v>
      </c>
      <c r="E38" s="802"/>
      <c r="G38" s="212"/>
    </row>
    <row r="39" spans="2:13">
      <c r="B39" s="490" t="s">
        <v>1233</v>
      </c>
      <c r="C39" s="490" t="s">
        <v>1253</v>
      </c>
      <c r="D39" s="490">
        <v>351</v>
      </c>
      <c r="E39" s="802"/>
      <c r="G39" s="212"/>
      <c r="M39" s="21" t="s">
        <v>548</v>
      </c>
    </row>
    <row r="40" spans="2:13">
      <c r="B40" s="490" t="s">
        <v>1233</v>
      </c>
      <c r="C40" s="490" t="s">
        <v>1253</v>
      </c>
      <c r="D40" s="490">
        <v>3511</v>
      </c>
      <c r="E40" s="802"/>
      <c r="G40" s="212"/>
    </row>
    <row r="41" spans="2:13">
      <c r="B41" s="490" t="s">
        <v>1233</v>
      </c>
      <c r="C41" s="490" t="s">
        <v>1253</v>
      </c>
      <c r="D41" s="490">
        <v>3512</v>
      </c>
      <c r="E41" s="802"/>
    </row>
    <row r="42" spans="2:13">
      <c r="B42" s="490" t="s">
        <v>1233</v>
      </c>
      <c r="C42" s="490" t="s">
        <v>1253</v>
      </c>
      <c r="D42" s="490">
        <v>3513</v>
      </c>
      <c r="E42" s="802"/>
    </row>
    <row r="43" spans="2:13">
      <c r="B43" s="490" t="s">
        <v>1233</v>
      </c>
      <c r="C43" s="490" t="s">
        <v>1253</v>
      </c>
      <c r="D43" s="490">
        <v>3514</v>
      </c>
      <c r="E43" s="802"/>
    </row>
    <row r="44" spans="2:13">
      <c r="B44" s="490" t="s">
        <v>1233</v>
      </c>
      <c r="C44" s="490" t="s">
        <v>1253</v>
      </c>
      <c r="D44" s="490">
        <v>4321</v>
      </c>
      <c r="E44" s="803"/>
    </row>
    <row r="45" spans="2:13">
      <c r="B45" s="490" t="s">
        <v>1235</v>
      </c>
      <c r="C45" s="490" t="s">
        <v>1255</v>
      </c>
      <c r="D45" s="490">
        <v>91</v>
      </c>
      <c r="E45" s="801" t="s">
        <v>1256</v>
      </c>
    </row>
    <row r="46" spans="2:13">
      <c r="B46" s="490" t="s">
        <v>1235</v>
      </c>
      <c r="C46" s="490" t="s">
        <v>1255</v>
      </c>
      <c r="D46" s="490">
        <v>910</v>
      </c>
      <c r="E46" s="802"/>
    </row>
    <row r="47" spans="2:13">
      <c r="B47" s="490" t="s">
        <v>1235</v>
      </c>
      <c r="C47" s="490" t="s">
        <v>1255</v>
      </c>
      <c r="D47" s="490">
        <v>192</v>
      </c>
      <c r="E47" s="802"/>
    </row>
    <row r="48" spans="2:13">
      <c r="B48" s="490" t="s">
        <v>1235</v>
      </c>
      <c r="C48" s="490" t="s">
        <v>1255</v>
      </c>
      <c r="D48" s="490">
        <v>1920</v>
      </c>
      <c r="E48" s="802"/>
    </row>
    <row r="49" spans="2:5">
      <c r="B49" s="490" t="s">
        <v>1235</v>
      </c>
      <c r="C49" s="490" t="s">
        <v>1255</v>
      </c>
      <c r="D49" s="490">
        <v>2014</v>
      </c>
      <c r="E49" s="802"/>
    </row>
    <row r="50" spans="2:5">
      <c r="B50" s="490" t="s">
        <v>1235</v>
      </c>
      <c r="C50" s="490" t="s">
        <v>1255</v>
      </c>
      <c r="D50" s="490">
        <v>352</v>
      </c>
      <c r="E50" s="802"/>
    </row>
    <row r="51" spans="2:5">
      <c r="B51" s="490" t="s">
        <v>1235</v>
      </c>
      <c r="C51" s="490" t="s">
        <v>1255</v>
      </c>
      <c r="D51" s="490">
        <v>3521</v>
      </c>
      <c r="E51" s="802"/>
    </row>
    <row r="52" spans="2:5">
      <c r="B52" s="490" t="s">
        <v>1235</v>
      </c>
      <c r="C52" s="490" t="s">
        <v>1255</v>
      </c>
      <c r="D52" s="490">
        <v>3522</v>
      </c>
      <c r="E52" s="802"/>
    </row>
    <row r="53" spans="2:5">
      <c r="B53" s="490" t="s">
        <v>1235</v>
      </c>
      <c r="C53" s="490" t="s">
        <v>1255</v>
      </c>
      <c r="D53" s="490">
        <v>3523</v>
      </c>
      <c r="E53" s="802"/>
    </row>
    <row r="54" spans="2:5">
      <c r="B54" s="490" t="s">
        <v>1235</v>
      </c>
      <c r="C54" s="490" t="s">
        <v>1255</v>
      </c>
      <c r="D54" s="490">
        <v>4612</v>
      </c>
      <c r="E54" s="802"/>
    </row>
    <row r="55" spans="2:5">
      <c r="B55" s="490" t="s">
        <v>1235</v>
      </c>
      <c r="C55" s="490" t="s">
        <v>1255</v>
      </c>
      <c r="D55" s="490">
        <v>4671</v>
      </c>
      <c r="E55" s="802"/>
    </row>
    <row r="56" spans="2:5">
      <c r="B56" s="490" t="s">
        <v>1235</v>
      </c>
      <c r="C56" s="490" t="s">
        <v>1255</v>
      </c>
      <c r="D56" s="490">
        <v>6</v>
      </c>
      <c r="E56" s="802"/>
    </row>
    <row r="57" spans="2:5">
      <c r="B57" s="490" t="s">
        <v>1235</v>
      </c>
      <c r="C57" s="490" t="s">
        <v>1255</v>
      </c>
      <c r="D57" s="490">
        <v>61</v>
      </c>
      <c r="E57" s="802"/>
    </row>
    <row r="58" spans="2:5">
      <c r="B58" s="490" t="s">
        <v>1235</v>
      </c>
      <c r="C58" s="490" t="s">
        <v>1255</v>
      </c>
      <c r="D58" s="490">
        <v>610</v>
      </c>
      <c r="E58" s="802"/>
    </row>
    <row r="59" spans="2:5">
      <c r="B59" s="490" t="s">
        <v>1235</v>
      </c>
      <c r="C59" s="490" t="s">
        <v>1255</v>
      </c>
      <c r="D59" s="490">
        <v>62</v>
      </c>
      <c r="E59" s="802"/>
    </row>
    <row r="60" spans="2:5">
      <c r="B60" s="490" t="s">
        <v>1235</v>
      </c>
      <c r="C60" s="490" t="s">
        <v>1255</v>
      </c>
      <c r="D60" s="490">
        <v>620</v>
      </c>
      <c r="E60" s="802"/>
    </row>
    <row r="61" spans="2:5">
      <c r="B61" s="490" t="s">
        <v>1240</v>
      </c>
      <c r="C61" s="490" t="s">
        <v>1257</v>
      </c>
      <c r="D61" s="490">
        <v>24</v>
      </c>
      <c r="E61" s="801" t="s">
        <v>1258</v>
      </c>
    </row>
    <row r="62" spans="2:5">
      <c r="B62" s="490" t="s">
        <v>1240</v>
      </c>
      <c r="C62" s="490" t="s">
        <v>1257</v>
      </c>
      <c r="D62" s="490">
        <v>241</v>
      </c>
      <c r="E62" s="802"/>
    </row>
    <row r="63" spans="2:5">
      <c r="B63" s="490" t="s">
        <v>1240</v>
      </c>
      <c r="C63" s="490" t="s">
        <v>1257</v>
      </c>
      <c r="D63" s="490">
        <v>2410</v>
      </c>
      <c r="E63" s="802"/>
    </row>
    <row r="64" spans="2:5">
      <c r="B64" s="490" t="s">
        <v>1240</v>
      </c>
      <c r="C64" s="490" t="s">
        <v>1257</v>
      </c>
      <c r="D64" s="490">
        <v>242</v>
      </c>
      <c r="E64" s="802"/>
    </row>
    <row r="65" spans="2:5">
      <c r="B65" s="490" t="s">
        <v>1240</v>
      </c>
      <c r="C65" s="490" t="s">
        <v>1257</v>
      </c>
      <c r="D65" s="490">
        <v>2420</v>
      </c>
      <c r="E65" s="802"/>
    </row>
    <row r="66" spans="2:5">
      <c r="B66" s="490" t="s">
        <v>1240</v>
      </c>
      <c r="C66" s="490" t="s">
        <v>1257</v>
      </c>
      <c r="D66" s="490">
        <v>2434</v>
      </c>
      <c r="E66" s="802"/>
    </row>
    <row r="67" spans="2:5">
      <c r="B67" s="490" t="s">
        <v>1240</v>
      </c>
      <c r="C67" s="490" t="s">
        <v>1257</v>
      </c>
      <c r="D67" s="490">
        <v>244</v>
      </c>
      <c r="E67" s="802"/>
    </row>
    <row r="68" spans="2:5">
      <c r="B68" s="490" t="s">
        <v>1240</v>
      </c>
      <c r="C68" s="490" t="s">
        <v>1257</v>
      </c>
      <c r="D68" s="490">
        <v>2442</v>
      </c>
      <c r="E68" s="802"/>
    </row>
    <row r="69" spans="2:5">
      <c r="B69" s="490" t="s">
        <v>1240</v>
      </c>
      <c r="C69" s="490" t="s">
        <v>1257</v>
      </c>
      <c r="D69" s="490">
        <v>2444</v>
      </c>
      <c r="E69" s="802"/>
    </row>
    <row r="70" spans="2:5">
      <c r="B70" s="490" t="s">
        <v>1240</v>
      </c>
      <c r="C70" s="490" t="s">
        <v>1257</v>
      </c>
      <c r="D70" s="490">
        <v>2445</v>
      </c>
      <c r="E70" s="802"/>
    </row>
    <row r="71" spans="2:5">
      <c r="B71" s="490" t="s">
        <v>1240</v>
      </c>
      <c r="C71" s="490" t="s">
        <v>1257</v>
      </c>
      <c r="D71" s="490">
        <v>245</v>
      </c>
      <c r="E71" s="802"/>
    </row>
    <row r="72" spans="2:5">
      <c r="B72" s="490" t="s">
        <v>1240</v>
      </c>
      <c r="C72" s="490" t="s">
        <v>1257</v>
      </c>
      <c r="D72" s="490">
        <v>2451</v>
      </c>
      <c r="E72" s="802"/>
    </row>
    <row r="73" spans="2:5">
      <c r="B73" s="490" t="s">
        <v>1240</v>
      </c>
      <c r="C73" s="490" t="s">
        <v>1257</v>
      </c>
      <c r="D73" s="490">
        <v>2452</v>
      </c>
      <c r="E73" s="802"/>
    </row>
    <row r="74" spans="2:5">
      <c r="B74" s="490" t="s">
        <v>1240</v>
      </c>
      <c r="C74" s="490" t="s">
        <v>1257</v>
      </c>
      <c r="D74" s="490">
        <v>25</v>
      </c>
      <c r="E74" s="802"/>
    </row>
    <row r="75" spans="2:5">
      <c r="B75" s="490" t="s">
        <v>1240</v>
      </c>
      <c r="C75" s="490" t="s">
        <v>1257</v>
      </c>
      <c r="D75" s="490">
        <v>251</v>
      </c>
      <c r="E75" s="802"/>
    </row>
    <row r="76" spans="2:5">
      <c r="B76" s="490" t="s">
        <v>1240</v>
      </c>
      <c r="C76" s="490" t="s">
        <v>1257</v>
      </c>
      <c r="D76" s="490">
        <v>2511</v>
      </c>
      <c r="E76" s="802"/>
    </row>
    <row r="77" spans="2:5">
      <c r="B77" s="490" t="s">
        <v>1240</v>
      </c>
      <c r="C77" s="490" t="s">
        <v>1257</v>
      </c>
      <c r="D77" s="490">
        <v>4672</v>
      </c>
      <c r="E77" s="802"/>
    </row>
    <row r="78" spans="2:5">
      <c r="B78" s="490" t="s">
        <v>1240</v>
      </c>
      <c r="C78" s="490" t="s">
        <v>1259</v>
      </c>
      <c r="D78" s="490">
        <v>5</v>
      </c>
      <c r="E78" s="802"/>
    </row>
    <row r="79" spans="2:5">
      <c r="B79" s="490" t="s">
        <v>1240</v>
      </c>
      <c r="C79" s="490" t="s">
        <v>1259</v>
      </c>
      <c r="D79" s="490">
        <v>51</v>
      </c>
      <c r="E79" s="802"/>
    </row>
    <row r="80" spans="2:5">
      <c r="B80" s="490" t="s">
        <v>1240</v>
      </c>
      <c r="C80" s="490" t="s">
        <v>1259</v>
      </c>
      <c r="D80" s="490">
        <v>510</v>
      </c>
      <c r="E80" s="802"/>
    </row>
    <row r="81" spans="2:5">
      <c r="B81" s="490" t="s">
        <v>1240</v>
      </c>
      <c r="C81" s="490" t="s">
        <v>1259</v>
      </c>
      <c r="D81" s="490">
        <v>52</v>
      </c>
      <c r="E81" s="802"/>
    </row>
    <row r="82" spans="2:5">
      <c r="B82" s="490" t="s">
        <v>1240</v>
      </c>
      <c r="C82" s="490" t="s">
        <v>1259</v>
      </c>
      <c r="D82" s="490">
        <v>520</v>
      </c>
      <c r="E82" s="802"/>
    </row>
    <row r="83" spans="2:5">
      <c r="B83" s="490" t="s">
        <v>1240</v>
      </c>
      <c r="C83" s="490" t="s">
        <v>1257</v>
      </c>
      <c r="D83" s="490">
        <v>7</v>
      </c>
      <c r="E83" s="802"/>
    </row>
    <row r="84" spans="2:5">
      <c r="B84" s="490" t="s">
        <v>1240</v>
      </c>
      <c r="C84" s="490" t="s">
        <v>1257</v>
      </c>
      <c r="D84" s="490">
        <v>72</v>
      </c>
      <c r="E84" s="802"/>
    </row>
    <row r="85" spans="2:5">
      <c r="B85" s="490" t="s">
        <v>1240</v>
      </c>
      <c r="C85" s="490" t="s">
        <v>1257</v>
      </c>
      <c r="D85" s="490">
        <v>729</v>
      </c>
      <c r="E85" s="803"/>
    </row>
    <row r="86" spans="2:5">
      <c r="B86" s="490" t="s">
        <v>1235</v>
      </c>
      <c r="C86" s="490" t="s">
        <v>1259</v>
      </c>
      <c r="D86" s="490">
        <v>8</v>
      </c>
      <c r="E86" s="801" t="s">
        <v>1256</v>
      </c>
    </row>
    <row r="87" spans="2:5">
      <c r="B87" s="490" t="s">
        <v>1235</v>
      </c>
      <c r="C87" s="490" t="s">
        <v>1259</v>
      </c>
      <c r="D87" s="490">
        <v>9</v>
      </c>
      <c r="E87" s="802"/>
    </row>
    <row r="88" spans="2:5">
      <c r="B88" s="490" t="s">
        <v>1239</v>
      </c>
      <c r="C88" s="490" t="s">
        <v>1260</v>
      </c>
      <c r="D88" s="490">
        <v>235</v>
      </c>
      <c r="E88" s="801" t="s">
        <v>1258</v>
      </c>
    </row>
    <row r="89" spans="2:5">
      <c r="B89" s="490" t="s">
        <v>1239</v>
      </c>
      <c r="C89" s="490" t="s">
        <v>1260</v>
      </c>
      <c r="D89" s="490">
        <v>2351</v>
      </c>
      <c r="E89" s="802"/>
    </row>
    <row r="90" spans="2:5">
      <c r="B90" s="490" t="s">
        <v>1239</v>
      </c>
      <c r="C90" s="490" t="s">
        <v>1260</v>
      </c>
      <c r="D90" s="490">
        <v>2352</v>
      </c>
      <c r="E90" s="802"/>
    </row>
    <row r="91" spans="2:5">
      <c r="B91" s="490" t="s">
        <v>1239</v>
      </c>
      <c r="C91" s="490" t="s">
        <v>1260</v>
      </c>
      <c r="D91" s="490">
        <v>236</v>
      </c>
      <c r="E91" s="802"/>
    </row>
    <row r="92" spans="2:5">
      <c r="B92" s="490" t="s">
        <v>1239</v>
      </c>
      <c r="C92" s="490" t="s">
        <v>1260</v>
      </c>
      <c r="D92" s="490">
        <v>2361</v>
      </c>
      <c r="E92" s="802"/>
    </row>
    <row r="93" spans="2:5">
      <c r="B93" s="490" t="s">
        <v>1239</v>
      </c>
      <c r="C93" s="490" t="s">
        <v>1260</v>
      </c>
      <c r="D93" s="490">
        <v>2363</v>
      </c>
      <c r="E93" s="802"/>
    </row>
    <row r="94" spans="2:5">
      <c r="B94" s="490" t="s">
        <v>1239</v>
      </c>
      <c r="C94" s="490" t="s">
        <v>1260</v>
      </c>
      <c r="D94" s="490">
        <v>2364</v>
      </c>
      <c r="E94" s="802"/>
    </row>
    <row r="95" spans="2:5">
      <c r="B95" s="490" t="s">
        <v>1239</v>
      </c>
      <c r="C95" s="490" t="s">
        <v>1260</v>
      </c>
      <c r="D95" s="490">
        <v>811</v>
      </c>
      <c r="E95" s="802"/>
    </row>
    <row r="96" spans="2:5">
      <c r="B96" s="490" t="s">
        <v>1239</v>
      </c>
      <c r="C96" s="490" t="s">
        <v>1260</v>
      </c>
      <c r="D96" s="490">
        <v>89</v>
      </c>
      <c r="E96" s="803"/>
    </row>
    <row r="97" spans="2:5">
      <c r="B97" s="490" t="s">
        <v>1261</v>
      </c>
      <c r="C97" s="490" t="s">
        <v>1261</v>
      </c>
      <c r="D97" s="490">
        <v>3030</v>
      </c>
      <c r="E97" s="801" t="s">
        <v>1262</v>
      </c>
    </row>
    <row r="98" spans="2:5">
      <c r="B98" s="490" t="s">
        <v>1261</v>
      </c>
      <c r="C98" s="490" t="s">
        <v>1261</v>
      </c>
      <c r="D98" s="490">
        <v>3316</v>
      </c>
      <c r="E98" s="802"/>
    </row>
    <row r="99" spans="2:5">
      <c r="B99" s="490" t="s">
        <v>1261</v>
      </c>
      <c r="C99" s="490" t="s">
        <v>1261</v>
      </c>
      <c r="D99" s="490">
        <v>511</v>
      </c>
      <c r="E99" s="802"/>
    </row>
    <row r="100" spans="2:5">
      <c r="B100" s="490" t="s">
        <v>1261</v>
      </c>
      <c r="C100" s="490" t="s">
        <v>1261</v>
      </c>
      <c r="D100" s="490">
        <v>5110</v>
      </c>
      <c r="E100" s="802"/>
    </row>
    <row r="101" spans="2:5">
      <c r="B101" s="490" t="s">
        <v>1261</v>
      </c>
      <c r="C101" s="490" t="s">
        <v>1261</v>
      </c>
      <c r="D101" s="490">
        <v>512</v>
      </c>
      <c r="E101" s="802"/>
    </row>
    <row r="102" spans="2:5">
      <c r="B102" s="490" t="s">
        <v>1261</v>
      </c>
      <c r="C102" s="490" t="s">
        <v>1261</v>
      </c>
      <c r="D102" s="490">
        <v>5121</v>
      </c>
      <c r="E102" s="802"/>
    </row>
    <row r="103" spans="2:5">
      <c r="B103" s="490" t="s">
        <v>1261</v>
      </c>
      <c r="C103" s="490" t="s">
        <v>1261</v>
      </c>
      <c r="D103" s="490">
        <v>5223</v>
      </c>
      <c r="E103" s="803"/>
    </row>
    <row r="104" spans="2:5">
      <c r="B104" s="490" t="s">
        <v>1263</v>
      </c>
      <c r="C104" s="490" t="s">
        <v>1263</v>
      </c>
      <c r="D104" s="490">
        <v>2815</v>
      </c>
      <c r="E104" s="801" t="s">
        <v>1264</v>
      </c>
    </row>
    <row r="105" spans="2:5">
      <c r="B105" s="490" t="s">
        <v>1263</v>
      </c>
      <c r="C105" s="490" t="s">
        <v>1263</v>
      </c>
      <c r="D105" s="490">
        <v>29</v>
      </c>
      <c r="E105" s="802"/>
    </row>
    <row r="106" spans="2:5">
      <c r="B106" s="490" t="s">
        <v>1263</v>
      </c>
      <c r="C106" s="490" t="s">
        <v>1263</v>
      </c>
      <c r="D106" s="490">
        <v>291</v>
      </c>
      <c r="E106" s="802"/>
    </row>
    <row r="107" spans="2:5">
      <c r="B107" s="490" t="s">
        <v>1263</v>
      </c>
      <c r="C107" s="490" t="s">
        <v>1263</v>
      </c>
      <c r="D107" s="490">
        <v>2910</v>
      </c>
      <c r="E107" s="802"/>
    </row>
    <row r="108" spans="2:5">
      <c r="B108" s="490" t="s">
        <v>1263</v>
      </c>
      <c r="C108" s="490" t="s">
        <v>1263</v>
      </c>
      <c r="D108" s="490">
        <v>292</v>
      </c>
      <c r="E108" s="802"/>
    </row>
    <row r="109" spans="2:5">
      <c r="B109" s="490" t="s">
        <v>1263</v>
      </c>
      <c r="C109" s="490" t="s">
        <v>1263</v>
      </c>
      <c r="D109" s="490">
        <v>2920</v>
      </c>
      <c r="E109" s="802"/>
    </row>
    <row r="110" spans="2:5">
      <c r="B110" s="490" t="s">
        <v>1263</v>
      </c>
      <c r="C110" s="490" t="s">
        <v>1263</v>
      </c>
      <c r="D110" s="490">
        <v>293</v>
      </c>
      <c r="E110" s="802"/>
    </row>
    <row r="111" spans="2:5">
      <c r="B111" s="490" t="s">
        <v>1263</v>
      </c>
      <c r="C111" s="490" t="s">
        <v>1263</v>
      </c>
      <c r="D111" s="490">
        <v>2932</v>
      </c>
      <c r="E111" s="803"/>
    </row>
    <row r="112" spans="2:5">
      <c r="B112" s="212"/>
      <c r="C112" s="212"/>
      <c r="D112" s="212"/>
      <c r="E112" s="23"/>
    </row>
    <row r="113" spans="1:7" ht="15.75" customHeight="1"/>
    <row r="114" spans="1:7" ht="13.5" customHeight="1">
      <c r="B114" s="76"/>
    </row>
    <row r="115" spans="1:7" ht="16.5" customHeight="1">
      <c r="B115" s="800"/>
      <c r="C115" s="800"/>
      <c r="D115" s="800"/>
      <c r="E115" s="800"/>
      <c r="F115" s="800"/>
      <c r="G115" s="800"/>
    </row>
    <row r="116" spans="1:7" ht="30.75" customHeight="1">
      <c r="A116" s="213"/>
      <c r="B116" s="800"/>
      <c r="C116" s="800"/>
      <c r="D116" s="800"/>
      <c r="E116" s="800"/>
      <c r="F116" s="221"/>
      <c r="G116" s="221"/>
    </row>
  </sheetData>
  <mergeCells count="14">
    <mergeCell ref="E35:E44"/>
    <mergeCell ref="B3:I3"/>
    <mergeCell ref="B4:I4"/>
    <mergeCell ref="D8:D16"/>
    <mergeCell ref="E21:E22"/>
    <mergeCell ref="E23:E34"/>
    <mergeCell ref="B115:G115"/>
    <mergeCell ref="B116:E116"/>
    <mergeCell ref="E45:E60"/>
    <mergeCell ref="E61:E85"/>
    <mergeCell ref="E86:E87"/>
    <mergeCell ref="E88:E96"/>
    <mergeCell ref="E97:E103"/>
    <mergeCell ref="E104:E111"/>
  </mergeCells>
  <hyperlinks>
    <hyperlink ref="L2" location="'Index '!A1" display="Return to index" xr:uid="{1D154105-D133-4481-9FE1-4DE1482A580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AA7E-A8E9-42B7-8151-C778EB0D5499}">
  <sheetPr>
    <pageSetUpPr fitToPage="1"/>
  </sheetPr>
  <dimension ref="A1:N33"/>
  <sheetViews>
    <sheetView zoomScale="90" zoomScaleNormal="90" workbookViewId="0">
      <selection activeCell="J15" sqref="J15"/>
    </sheetView>
  </sheetViews>
  <sheetFormatPr defaultColWidth="9.28515625" defaultRowHeight="15"/>
  <cols>
    <col min="1" max="1" width="6.5703125" style="21" customWidth="1"/>
    <col min="2" max="2" width="32.5703125" style="21" customWidth="1"/>
    <col min="3" max="3" width="15.7109375" style="21" customWidth="1"/>
    <col min="4" max="4" width="33.28515625" style="21" customWidth="1"/>
    <col min="5" max="5" width="31.5703125" style="21" customWidth="1"/>
    <col min="6" max="6" width="21.5703125" style="21" customWidth="1"/>
    <col min="7" max="7" width="23.5703125" style="21" customWidth="1"/>
    <col min="8" max="9" width="10.7109375" style="21" customWidth="1"/>
    <col min="10" max="10" width="15.7109375" style="21" customWidth="1"/>
    <col min="11" max="16384" width="9.28515625" style="21"/>
  </cols>
  <sheetData>
    <row r="1" spans="1:14">
      <c r="N1" s="186"/>
    </row>
    <row r="3" spans="1:14" ht="21">
      <c r="B3" s="85" t="s">
        <v>1265</v>
      </c>
      <c r="J3" s="201" t="s">
        <v>152</v>
      </c>
    </row>
    <row r="4" spans="1:14" ht="21">
      <c r="B4" s="85"/>
    </row>
    <row r="6" spans="1:14" ht="45">
      <c r="B6" s="232" t="s">
        <v>269</v>
      </c>
      <c r="C6" s="250" t="s">
        <v>1266</v>
      </c>
      <c r="D6" s="250" t="s">
        <v>1267</v>
      </c>
      <c r="E6" s="250" t="s">
        <v>1130</v>
      </c>
      <c r="F6" s="250" t="s">
        <v>1268</v>
      </c>
      <c r="G6" s="250" t="s">
        <v>1269</v>
      </c>
    </row>
    <row r="7" spans="1:14">
      <c r="B7" s="482"/>
      <c r="C7" s="482">
        <v>0</v>
      </c>
      <c r="D7" s="482">
        <v>0</v>
      </c>
      <c r="E7" s="482">
        <v>0</v>
      </c>
      <c r="F7" s="482">
        <v>0</v>
      </c>
      <c r="G7" s="482">
        <v>0</v>
      </c>
    </row>
    <row r="8" spans="1:14">
      <c r="B8" s="69" t="s">
        <v>1270</v>
      </c>
      <c r="E8"/>
    </row>
    <row r="11" spans="1:14" ht="69" customHeight="1">
      <c r="A11" s="227"/>
      <c r="B11" s="810" t="s">
        <v>1271</v>
      </c>
      <c r="C11" s="810"/>
      <c r="D11" s="810"/>
    </row>
    <row r="12" spans="1:14">
      <c r="B12" s="800"/>
      <c r="C12" s="800"/>
      <c r="D12" s="800"/>
      <c r="E12" s="135"/>
      <c r="F12" s="135"/>
    </row>
    <row r="33" spans="6:6">
      <c r="F33" s="179"/>
    </row>
  </sheetData>
  <mergeCells count="2">
    <mergeCell ref="B11:D11"/>
    <mergeCell ref="B12:D12"/>
  </mergeCells>
  <hyperlinks>
    <hyperlink ref="J3" location="'Index '!A1" display="Return to index" xr:uid="{52D5D717-9572-4046-BD71-5E49B03E31B1}"/>
  </hyperlinks>
  <pageMargins left="0.7" right="0.7" top="0.75" bottom="0.75" header="0.3" footer="0.3"/>
  <pageSetup paperSize="9" scale="5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D25FC-3D60-4F74-AEA0-A7DFA0F83A25}">
  <dimension ref="B2:T43"/>
  <sheetViews>
    <sheetView zoomScale="90" zoomScaleNormal="90" workbookViewId="0">
      <selection activeCell="A30" sqref="A30"/>
    </sheetView>
  </sheetViews>
  <sheetFormatPr defaultColWidth="8.7109375" defaultRowHeight="12.75"/>
  <cols>
    <col min="1" max="1" width="8.7109375" style="69"/>
    <col min="2" max="2" width="30.5703125" style="69" customWidth="1"/>
    <col min="3" max="3" width="71" style="69" customWidth="1"/>
    <col min="4" max="4" width="11.42578125" style="69" bestFit="1" customWidth="1"/>
    <col min="5" max="5" width="16.5703125" style="69" bestFit="1" customWidth="1"/>
    <col min="6" max="11" width="16" style="69" customWidth="1"/>
    <col min="12" max="12" width="17.5703125" style="69" customWidth="1"/>
    <col min="13" max="13" width="14.42578125" style="69" bestFit="1" customWidth="1"/>
    <col min="14" max="14" width="12" style="69" customWidth="1"/>
    <col min="15" max="15" width="9" style="69" bestFit="1" customWidth="1"/>
    <col min="16" max="16" width="13.5703125" style="69" bestFit="1" customWidth="1"/>
    <col min="17" max="17" width="13.28515625" style="69" bestFit="1" customWidth="1"/>
    <col min="18" max="19" width="10.7109375" style="69" customWidth="1"/>
    <col min="20" max="20" width="15.7109375" style="69" customWidth="1"/>
    <col min="21" max="16384" width="8.7109375" style="69"/>
  </cols>
  <sheetData>
    <row r="2" spans="2:20" ht="21">
      <c r="B2" s="85" t="s">
        <v>1272</v>
      </c>
      <c r="T2" s="201" t="s">
        <v>152</v>
      </c>
    </row>
    <row r="5" spans="2:20" ht="15">
      <c r="B5" s="665" t="s">
        <v>269</v>
      </c>
      <c r="C5" s="784" t="s">
        <v>1273</v>
      </c>
      <c r="D5" s="814" t="s">
        <v>1274</v>
      </c>
      <c r="E5" s="815"/>
      <c r="F5" s="815"/>
      <c r="G5" s="815"/>
      <c r="H5" s="815"/>
      <c r="I5" s="815"/>
      <c r="J5" s="815"/>
      <c r="K5" s="815"/>
      <c r="L5" s="815"/>
      <c r="M5" s="815"/>
      <c r="N5" s="815"/>
      <c r="O5" s="815"/>
      <c r="P5" s="815"/>
      <c r="Q5" s="816"/>
    </row>
    <row r="6" spans="2:20" ht="15">
      <c r="B6" s="775"/>
      <c r="C6" s="813"/>
      <c r="D6" s="168"/>
      <c r="E6" s="715" t="s">
        <v>1275</v>
      </c>
      <c r="F6" s="774"/>
      <c r="G6" s="774"/>
      <c r="H6" s="774"/>
      <c r="I6" s="774"/>
      <c r="J6" s="774"/>
      <c r="K6" s="774"/>
      <c r="L6" s="774"/>
      <c r="M6" s="774"/>
      <c r="N6" s="774"/>
      <c r="O6" s="774"/>
      <c r="P6" s="774"/>
      <c r="Q6" s="773"/>
    </row>
    <row r="7" spans="2:20" ht="15">
      <c r="B7" s="775"/>
      <c r="C7" s="813"/>
      <c r="D7" s="168"/>
      <c r="E7" s="715" t="s">
        <v>1276</v>
      </c>
      <c r="F7" s="774"/>
      <c r="G7" s="774"/>
      <c r="H7" s="774"/>
      <c r="I7" s="773"/>
      <c r="J7" s="667" t="s">
        <v>1277</v>
      </c>
      <c r="K7" s="667" t="s">
        <v>1278</v>
      </c>
      <c r="L7" s="667" t="s">
        <v>1279</v>
      </c>
      <c r="M7" s="667" t="s">
        <v>1132</v>
      </c>
      <c r="N7" s="667" t="s">
        <v>850</v>
      </c>
      <c r="O7" s="817" t="s">
        <v>713</v>
      </c>
      <c r="P7" s="818"/>
      <c r="Q7" s="819"/>
    </row>
    <row r="8" spans="2:20" ht="45">
      <c r="B8" s="666"/>
      <c r="C8" s="670"/>
      <c r="D8" s="168"/>
      <c r="E8" s="431" t="s">
        <v>1124</v>
      </c>
      <c r="F8" s="431" t="s">
        <v>1125</v>
      </c>
      <c r="G8" s="431" t="s">
        <v>1126</v>
      </c>
      <c r="H8" s="431" t="s">
        <v>1127</v>
      </c>
      <c r="I8" s="471" t="s">
        <v>1128</v>
      </c>
      <c r="J8" s="668"/>
      <c r="K8" s="668"/>
      <c r="L8" s="668"/>
      <c r="M8" s="668"/>
      <c r="N8" s="668"/>
      <c r="O8" s="174"/>
      <c r="P8" s="282" t="s">
        <v>1280</v>
      </c>
      <c r="Q8" s="282" t="s">
        <v>850</v>
      </c>
    </row>
    <row r="9" spans="2:20" ht="15">
      <c r="B9" s="136">
        <v>1</v>
      </c>
      <c r="C9" s="242" t="s">
        <v>1135</v>
      </c>
      <c r="D9" s="577">
        <v>1323</v>
      </c>
      <c r="E9" s="577">
        <v>355</v>
      </c>
      <c r="F9" s="577">
        <v>44</v>
      </c>
      <c r="G9" s="577">
        <v>380</v>
      </c>
      <c r="H9" s="577">
        <v>388</v>
      </c>
      <c r="I9" s="577">
        <v>15</v>
      </c>
      <c r="J9" s="577">
        <v>0</v>
      </c>
      <c r="K9" s="577">
        <v>0</v>
      </c>
      <c r="L9" s="577">
        <v>1166</v>
      </c>
      <c r="M9" s="577">
        <v>371</v>
      </c>
      <c r="N9" s="577">
        <v>91</v>
      </c>
      <c r="O9" s="577">
        <v>-29</v>
      </c>
      <c r="P9" s="577">
        <v>-4</v>
      </c>
      <c r="Q9" s="577">
        <v>-19</v>
      </c>
    </row>
    <row r="10" spans="2:20" ht="15">
      <c r="B10" s="241">
        <v>2</v>
      </c>
      <c r="C10" s="242" t="s">
        <v>1136</v>
      </c>
      <c r="D10" s="577">
        <v>23</v>
      </c>
      <c r="E10" s="577">
        <v>0</v>
      </c>
      <c r="F10" s="577">
        <v>0</v>
      </c>
      <c r="G10" s="577">
        <v>0</v>
      </c>
      <c r="H10" s="577">
        <v>1</v>
      </c>
      <c r="I10" s="577">
        <v>0</v>
      </c>
      <c r="J10" s="577">
        <v>0</v>
      </c>
      <c r="K10" s="577">
        <v>0</v>
      </c>
      <c r="L10" s="577">
        <v>1</v>
      </c>
      <c r="M10" s="577">
        <v>0</v>
      </c>
      <c r="N10" s="577">
        <v>0</v>
      </c>
      <c r="O10" s="577">
        <v>0</v>
      </c>
      <c r="P10" s="577">
        <v>0</v>
      </c>
      <c r="Q10" s="577">
        <v>0</v>
      </c>
    </row>
    <row r="11" spans="2:20" ht="15">
      <c r="B11" s="241">
        <v>3</v>
      </c>
      <c r="C11" s="242" t="s">
        <v>1142</v>
      </c>
      <c r="D11" s="577">
        <v>1182</v>
      </c>
      <c r="E11" s="577">
        <v>352</v>
      </c>
      <c r="F11" s="577">
        <v>16</v>
      </c>
      <c r="G11" s="577">
        <v>3</v>
      </c>
      <c r="H11" s="577">
        <v>126</v>
      </c>
      <c r="I11" s="577">
        <v>0</v>
      </c>
      <c r="J11" s="577">
        <v>0</v>
      </c>
      <c r="K11" s="577">
        <v>0</v>
      </c>
      <c r="L11" s="577">
        <v>497</v>
      </c>
      <c r="M11" s="577">
        <v>77</v>
      </c>
      <c r="N11" s="577">
        <v>146</v>
      </c>
      <c r="O11" s="577">
        <v>-118</v>
      </c>
      <c r="P11" s="577">
        <v>-2</v>
      </c>
      <c r="Q11" s="577">
        <v>-115</v>
      </c>
    </row>
    <row r="12" spans="2:20" ht="15">
      <c r="B12" s="241">
        <v>4</v>
      </c>
      <c r="C12" s="242" t="s">
        <v>1167</v>
      </c>
      <c r="D12" s="577">
        <v>1008</v>
      </c>
      <c r="E12" s="577">
        <v>307</v>
      </c>
      <c r="F12" s="577">
        <v>71</v>
      </c>
      <c r="G12" s="577">
        <v>320</v>
      </c>
      <c r="H12" s="577">
        <v>0</v>
      </c>
      <c r="I12" s="577">
        <v>6</v>
      </c>
      <c r="J12" s="577">
        <v>0</v>
      </c>
      <c r="K12" s="577">
        <v>0</v>
      </c>
      <c r="L12" s="577">
        <v>697</v>
      </c>
      <c r="M12" s="577">
        <v>160</v>
      </c>
      <c r="N12" s="577">
        <v>0</v>
      </c>
      <c r="O12" s="577">
        <v>-6</v>
      </c>
      <c r="P12" s="577">
        <v>0</v>
      </c>
      <c r="Q12" s="577">
        <v>0</v>
      </c>
    </row>
    <row r="13" spans="2:20" ht="15">
      <c r="B13" s="241">
        <v>5</v>
      </c>
      <c r="C13" s="242" t="s">
        <v>1172</v>
      </c>
      <c r="D13" s="577">
        <v>34</v>
      </c>
      <c r="E13" s="577">
        <v>2</v>
      </c>
      <c r="F13" s="577">
        <v>0</v>
      </c>
      <c r="G13" s="577">
        <v>0</v>
      </c>
      <c r="H13" s="577">
        <v>28</v>
      </c>
      <c r="I13" s="577">
        <v>1</v>
      </c>
      <c r="J13" s="577">
        <v>0</v>
      </c>
      <c r="K13" s="577">
        <v>0</v>
      </c>
      <c r="L13" s="577">
        <v>30</v>
      </c>
      <c r="M13" s="577">
        <v>0</v>
      </c>
      <c r="N13" s="577">
        <v>0</v>
      </c>
      <c r="O13" s="577">
        <v>0</v>
      </c>
      <c r="P13" s="577">
        <v>0</v>
      </c>
      <c r="Q13" s="577">
        <v>0</v>
      </c>
    </row>
    <row r="14" spans="2:20" ht="15">
      <c r="B14" s="241">
        <v>6</v>
      </c>
      <c r="C14" s="242" t="s">
        <v>1173</v>
      </c>
      <c r="D14" s="577">
        <v>2453</v>
      </c>
      <c r="E14" s="577">
        <v>647</v>
      </c>
      <c r="F14" s="577">
        <v>40</v>
      </c>
      <c r="G14" s="577">
        <v>23</v>
      </c>
      <c r="H14" s="577">
        <v>229</v>
      </c>
      <c r="I14" s="577">
        <v>1</v>
      </c>
      <c r="J14" s="577">
        <v>0</v>
      </c>
      <c r="K14" s="577">
        <v>0</v>
      </c>
      <c r="L14" s="577">
        <v>938</v>
      </c>
      <c r="M14" s="577">
        <v>218</v>
      </c>
      <c r="N14" s="577">
        <v>25</v>
      </c>
      <c r="O14" s="577">
        <v>-21</v>
      </c>
      <c r="P14" s="577">
        <v>-11</v>
      </c>
      <c r="Q14" s="577">
        <v>-5</v>
      </c>
    </row>
    <row r="15" spans="2:20" ht="15">
      <c r="B15" s="241">
        <v>7</v>
      </c>
      <c r="C15" s="242" t="s">
        <v>1177</v>
      </c>
      <c r="D15" s="577">
        <v>3708</v>
      </c>
      <c r="E15" s="577">
        <v>622</v>
      </c>
      <c r="F15" s="577">
        <v>4</v>
      </c>
      <c r="G15" s="577">
        <v>7</v>
      </c>
      <c r="H15" s="577">
        <v>937</v>
      </c>
      <c r="I15" s="577">
        <v>0</v>
      </c>
      <c r="J15" s="577">
        <v>0</v>
      </c>
      <c r="K15" s="577">
        <v>0</v>
      </c>
      <c r="L15" s="577">
        <v>1569</v>
      </c>
      <c r="M15" s="577">
        <v>158</v>
      </c>
      <c r="N15" s="577">
        <v>138</v>
      </c>
      <c r="O15" s="577">
        <v>-43</v>
      </c>
      <c r="P15" s="577">
        <v>-4</v>
      </c>
      <c r="Q15" s="577">
        <v>-36</v>
      </c>
    </row>
    <row r="16" spans="2:20" ht="15">
      <c r="B16" s="241">
        <v>8</v>
      </c>
      <c r="C16" s="242" t="s">
        <v>1178</v>
      </c>
      <c r="D16" s="577">
        <v>589</v>
      </c>
      <c r="E16" s="577">
        <v>69</v>
      </c>
      <c r="F16" s="577">
        <v>2</v>
      </c>
      <c r="G16" s="577">
        <v>15</v>
      </c>
      <c r="H16" s="577">
        <v>36</v>
      </c>
      <c r="I16" s="577">
        <v>1</v>
      </c>
      <c r="J16" s="577">
        <v>0</v>
      </c>
      <c r="K16" s="577">
        <v>0</v>
      </c>
      <c r="L16" s="577">
        <v>121</v>
      </c>
      <c r="M16" s="577">
        <v>23</v>
      </c>
      <c r="N16" s="577">
        <v>1</v>
      </c>
      <c r="O16" s="577">
        <v>-1</v>
      </c>
      <c r="P16" s="577">
        <v>0</v>
      </c>
      <c r="Q16" s="577">
        <v>0</v>
      </c>
    </row>
    <row r="17" spans="2:17" ht="15">
      <c r="B17" s="241">
        <v>9</v>
      </c>
      <c r="C17" s="242" t="s">
        <v>1185</v>
      </c>
      <c r="D17" s="577">
        <v>4560</v>
      </c>
      <c r="E17" s="577">
        <v>1973</v>
      </c>
      <c r="F17" s="577">
        <v>94</v>
      </c>
      <c r="G17" s="577">
        <v>336</v>
      </c>
      <c r="H17" s="577">
        <v>185</v>
      </c>
      <c r="I17" s="577">
        <v>3</v>
      </c>
      <c r="J17" s="577">
        <v>0</v>
      </c>
      <c r="K17" s="577">
        <v>0</v>
      </c>
      <c r="L17" s="577">
        <v>2588</v>
      </c>
      <c r="M17" s="577">
        <v>302</v>
      </c>
      <c r="N17" s="577">
        <v>26</v>
      </c>
      <c r="O17" s="577">
        <v>-19</v>
      </c>
      <c r="P17" s="577">
        <v>-4</v>
      </c>
      <c r="Q17" s="577">
        <v>-2</v>
      </c>
    </row>
    <row r="18" spans="2:17" ht="15">
      <c r="B18" s="241">
        <v>10</v>
      </c>
      <c r="C18" s="242" t="s">
        <v>1281</v>
      </c>
      <c r="D18" s="577">
        <v>14749</v>
      </c>
      <c r="E18" s="577">
        <v>2053</v>
      </c>
      <c r="F18" s="577">
        <v>587</v>
      </c>
      <c r="G18" s="577">
        <v>1286</v>
      </c>
      <c r="H18" s="577">
        <v>1693</v>
      </c>
      <c r="I18" s="577">
        <v>6</v>
      </c>
      <c r="J18" s="577">
        <v>84</v>
      </c>
      <c r="K18" s="577">
        <v>6</v>
      </c>
      <c r="L18" s="577">
        <v>5529</v>
      </c>
      <c r="M18" s="577">
        <v>718</v>
      </c>
      <c r="N18" s="577">
        <v>271</v>
      </c>
      <c r="O18" s="577">
        <v>-80</v>
      </c>
      <c r="P18" s="577">
        <v>-13</v>
      </c>
      <c r="Q18" s="577">
        <v>-57</v>
      </c>
    </row>
    <row r="19" spans="2:17" ht="15">
      <c r="B19" s="241">
        <v>11</v>
      </c>
      <c r="C19" s="242" t="s">
        <v>1282</v>
      </c>
      <c r="D19" s="577">
        <v>4597</v>
      </c>
      <c r="E19" s="577">
        <v>1072</v>
      </c>
      <c r="F19" s="577">
        <v>160</v>
      </c>
      <c r="G19" s="577">
        <v>409</v>
      </c>
      <c r="H19" s="577">
        <v>206</v>
      </c>
      <c r="I19" s="577">
        <v>4</v>
      </c>
      <c r="J19" s="577">
        <v>17</v>
      </c>
      <c r="K19" s="577">
        <v>0</v>
      </c>
      <c r="L19" s="577">
        <v>1829</v>
      </c>
      <c r="M19" s="577">
        <v>220</v>
      </c>
      <c r="N19" s="577">
        <v>157</v>
      </c>
      <c r="O19" s="577">
        <v>-56</v>
      </c>
      <c r="P19" s="577">
        <v>-13</v>
      </c>
      <c r="Q19" s="577">
        <v>-32</v>
      </c>
    </row>
    <row r="20" spans="2:17" ht="15">
      <c r="B20" s="241">
        <v>12</v>
      </c>
      <c r="C20" s="242" t="s">
        <v>1283</v>
      </c>
      <c r="D20" s="577">
        <v>0</v>
      </c>
      <c r="E20" s="577">
        <v>0</v>
      </c>
      <c r="F20" s="577">
        <v>0</v>
      </c>
      <c r="G20" s="577">
        <v>0</v>
      </c>
      <c r="H20" s="577">
        <v>0</v>
      </c>
      <c r="I20" s="577">
        <v>0</v>
      </c>
      <c r="J20" s="577">
        <v>0</v>
      </c>
      <c r="K20" s="577">
        <v>0</v>
      </c>
      <c r="L20" s="577">
        <v>0</v>
      </c>
      <c r="M20" s="577">
        <v>0</v>
      </c>
      <c r="N20" s="577">
        <v>0</v>
      </c>
      <c r="O20" s="577">
        <v>0</v>
      </c>
      <c r="P20" s="577">
        <v>0</v>
      </c>
      <c r="Q20" s="577">
        <v>0</v>
      </c>
    </row>
    <row r="21" spans="2:17" ht="15">
      <c r="B21" s="241">
        <v>13</v>
      </c>
      <c r="C21" s="242" t="s">
        <v>1284</v>
      </c>
      <c r="D21" s="577">
        <v>0</v>
      </c>
      <c r="E21" s="577">
        <v>0</v>
      </c>
      <c r="F21" s="577">
        <v>0</v>
      </c>
      <c r="G21" s="577">
        <v>0</v>
      </c>
      <c r="H21" s="577">
        <v>0</v>
      </c>
      <c r="I21" s="577">
        <v>0</v>
      </c>
      <c r="J21" s="577">
        <v>0</v>
      </c>
      <c r="K21" s="577">
        <v>0</v>
      </c>
      <c r="L21" s="577">
        <v>0</v>
      </c>
      <c r="M21" s="577">
        <v>0</v>
      </c>
      <c r="N21" s="577">
        <v>0</v>
      </c>
      <c r="O21" s="577">
        <v>0</v>
      </c>
      <c r="P21" s="577">
        <v>0</v>
      </c>
      <c r="Q21" s="577">
        <v>0</v>
      </c>
    </row>
    <row r="22" spans="2:17" ht="15">
      <c r="B22" s="21"/>
      <c r="C22" s="21"/>
      <c r="D22" s="21"/>
      <c r="E22" s="21"/>
      <c r="F22" s="21"/>
      <c r="G22" s="21"/>
      <c r="H22" s="21"/>
      <c r="I22" s="21"/>
      <c r="J22" s="21"/>
      <c r="K22" s="21"/>
      <c r="L22" s="21"/>
      <c r="M22" s="21"/>
      <c r="N22" s="21"/>
      <c r="O22" s="21"/>
      <c r="P22" s="21"/>
      <c r="Q22" s="21"/>
    </row>
    <row r="23" spans="2:17" ht="15">
      <c r="B23" s="21"/>
      <c r="C23" s="21"/>
      <c r="D23" s="21"/>
      <c r="E23" s="21"/>
      <c r="F23" s="21"/>
      <c r="G23" s="21"/>
      <c r="H23" s="21"/>
      <c r="I23" s="21"/>
      <c r="J23" s="21"/>
      <c r="K23" s="21"/>
      <c r="L23" s="21"/>
      <c r="M23" s="21"/>
      <c r="N23" s="21"/>
      <c r="O23" s="21"/>
      <c r="P23" s="21"/>
      <c r="Q23" s="21"/>
    </row>
    <row r="24" spans="2:17" ht="13.5" customHeight="1">
      <c r="B24" s="812" t="s">
        <v>1285</v>
      </c>
      <c r="C24" s="812"/>
      <c r="D24" s="21"/>
      <c r="E24" s="21"/>
      <c r="F24" s="21" t="s">
        <v>1286</v>
      </c>
      <c r="G24" s="21"/>
      <c r="H24" s="21"/>
      <c r="I24" s="21"/>
      <c r="J24" s="21"/>
      <c r="K24" s="21"/>
      <c r="L24" s="21"/>
      <c r="M24" s="21"/>
      <c r="N24" s="21"/>
      <c r="O24" s="21"/>
      <c r="P24" s="21"/>
      <c r="Q24" s="21"/>
    </row>
    <row r="25" spans="2:17" ht="17.25" customHeight="1">
      <c r="B25" s="812" t="s">
        <v>1287</v>
      </c>
      <c r="C25" s="812"/>
      <c r="D25" s="21"/>
      <c r="E25" s="21"/>
      <c r="F25" s="21"/>
      <c r="G25" s="21"/>
      <c r="H25" s="21"/>
      <c r="I25" s="21"/>
      <c r="J25" s="21"/>
      <c r="K25" s="21"/>
      <c r="L25" s="21"/>
      <c r="M25" s="21"/>
      <c r="N25" s="21"/>
      <c r="O25" s="21"/>
      <c r="P25" s="21"/>
      <c r="Q25" s="21"/>
    </row>
    <row r="26" spans="2:17" ht="30" customHeight="1">
      <c r="B26" s="812" t="s">
        <v>1193</v>
      </c>
      <c r="C26" s="812"/>
      <c r="D26" s="21"/>
      <c r="E26" s="21"/>
      <c r="F26" s="21"/>
      <c r="G26" s="21"/>
      <c r="H26" s="21"/>
      <c r="I26" s="21"/>
      <c r="J26" s="21"/>
      <c r="K26" s="21"/>
      <c r="L26" s="21"/>
      <c r="M26" s="21"/>
      <c r="N26" s="21"/>
      <c r="O26" s="21"/>
      <c r="P26" s="21"/>
      <c r="Q26" s="21"/>
    </row>
    <row r="27" spans="2:17" ht="15" customHeight="1">
      <c r="B27" s="812" t="s">
        <v>1288</v>
      </c>
      <c r="C27" s="812"/>
      <c r="D27" s="21"/>
      <c r="E27" s="21"/>
      <c r="F27" s="21"/>
      <c r="G27" s="21"/>
      <c r="H27" s="21"/>
      <c r="I27" s="21"/>
      <c r="J27" s="21"/>
      <c r="K27" s="21"/>
      <c r="L27" s="21"/>
      <c r="M27" s="21"/>
      <c r="N27" s="21"/>
      <c r="O27" s="21"/>
      <c r="P27" s="21"/>
      <c r="Q27" s="21"/>
    </row>
    <row r="28" spans="2:17" ht="15" customHeight="1">
      <c r="B28" s="785" t="s">
        <v>1289</v>
      </c>
      <c r="C28" s="785"/>
      <c r="D28" s="21"/>
      <c r="E28" s="21"/>
      <c r="F28" s="21"/>
      <c r="G28" s="21"/>
      <c r="H28" s="21"/>
      <c r="I28" s="21"/>
      <c r="J28" s="21"/>
      <c r="K28" s="21"/>
      <c r="L28" s="21"/>
      <c r="M28" s="21"/>
      <c r="N28" s="21"/>
      <c r="O28" s="21"/>
      <c r="P28" s="21"/>
      <c r="Q28" s="21"/>
    </row>
    <row r="29" spans="2:17" ht="33" customHeight="1">
      <c r="B29" s="812" t="s">
        <v>1290</v>
      </c>
      <c r="C29" s="812"/>
      <c r="D29" s="21"/>
      <c r="E29" s="21"/>
      <c r="F29" s="21"/>
      <c r="G29" s="21"/>
      <c r="H29" s="21"/>
      <c r="I29" s="21"/>
      <c r="J29" s="21"/>
      <c r="K29" s="21"/>
      <c r="L29" s="21"/>
      <c r="M29" s="21"/>
      <c r="N29" s="21"/>
      <c r="O29" s="21"/>
      <c r="P29" s="21"/>
      <c r="Q29" s="21"/>
    </row>
    <row r="30" spans="2:17" ht="45.75" customHeight="1">
      <c r="B30" s="812" t="s">
        <v>1291</v>
      </c>
      <c r="C30" s="812"/>
      <c r="D30" s="21"/>
      <c r="E30" s="21"/>
      <c r="F30" s="21"/>
      <c r="G30" s="21"/>
      <c r="H30" s="21"/>
      <c r="I30" s="21"/>
      <c r="J30" s="21"/>
      <c r="K30" s="21"/>
      <c r="L30" s="21"/>
      <c r="M30" s="21"/>
      <c r="N30" s="21"/>
      <c r="O30" s="21"/>
      <c r="P30" s="21"/>
      <c r="Q30" s="21"/>
    </row>
    <row r="31" spans="2:17" ht="103.5" customHeight="1">
      <c r="B31" s="812" t="s">
        <v>1292</v>
      </c>
      <c r="C31" s="812"/>
      <c r="D31" s="21"/>
      <c r="E31" s="21"/>
      <c r="F31" s="21"/>
      <c r="G31" s="21"/>
      <c r="H31" s="21"/>
      <c r="I31" s="21"/>
      <c r="J31" s="21"/>
      <c r="K31" s="21"/>
      <c r="L31" s="21"/>
      <c r="M31" s="21"/>
      <c r="N31" s="21"/>
      <c r="O31" s="21"/>
      <c r="P31" s="21"/>
      <c r="Q31" s="21"/>
    </row>
    <row r="32" spans="2:17" ht="116.25" customHeight="1">
      <c r="B32" s="812" t="s">
        <v>1293</v>
      </c>
      <c r="C32" s="812"/>
      <c r="D32" s="21"/>
      <c r="E32" s="21"/>
      <c r="F32" s="21"/>
      <c r="G32" s="21"/>
      <c r="H32" s="21"/>
      <c r="I32" s="21"/>
      <c r="J32" s="21"/>
      <c r="K32" s="21"/>
      <c r="L32" s="21"/>
      <c r="M32" s="21"/>
      <c r="N32" s="21"/>
      <c r="O32" s="21"/>
      <c r="P32" s="21"/>
      <c r="Q32" s="21"/>
    </row>
    <row r="33" spans="2:17" ht="139.5" customHeight="1">
      <c r="B33" s="812" t="s">
        <v>1294</v>
      </c>
      <c r="C33" s="812"/>
      <c r="D33" s="21"/>
      <c r="E33" s="21"/>
      <c r="F33" s="21"/>
      <c r="G33" s="21"/>
      <c r="H33" s="21"/>
      <c r="I33" s="21"/>
      <c r="J33" s="21"/>
      <c r="K33" s="21"/>
      <c r="L33" s="21"/>
      <c r="M33" s="21"/>
      <c r="N33" s="21"/>
      <c r="O33" s="21"/>
      <c r="P33" s="21"/>
      <c r="Q33" s="21"/>
    </row>
    <row r="34" spans="2:17" ht="30" customHeight="1">
      <c r="B34" s="812" t="s">
        <v>1196</v>
      </c>
      <c r="C34" s="812"/>
      <c r="D34" s="21"/>
      <c r="E34" s="21"/>
      <c r="F34" s="21"/>
      <c r="G34" s="21"/>
      <c r="H34" s="21"/>
      <c r="I34" s="21"/>
      <c r="J34" s="21"/>
      <c r="K34" s="21"/>
      <c r="L34" s="21"/>
      <c r="M34" s="21"/>
      <c r="N34" s="21"/>
      <c r="O34" s="21"/>
      <c r="P34" s="21"/>
      <c r="Q34" s="21"/>
    </row>
    <row r="35" spans="2:17" ht="15.75" customHeight="1">
      <c r="B35" s="811" t="s">
        <v>1295</v>
      </c>
      <c r="C35" s="811"/>
    </row>
    <row r="36" spans="2:17" ht="30" customHeight="1">
      <c r="B36" s="812" t="s">
        <v>1198</v>
      </c>
      <c r="C36" s="812"/>
    </row>
    <row r="43" spans="2:17">
      <c r="F43" s="178"/>
    </row>
  </sheetData>
  <mergeCells count="24">
    <mergeCell ref="B28:C28"/>
    <mergeCell ref="B5:B8"/>
    <mergeCell ref="C5:C8"/>
    <mergeCell ref="D5:Q5"/>
    <mergeCell ref="E6:Q6"/>
    <mergeCell ref="E7:I7"/>
    <mergeCell ref="J7:J8"/>
    <mergeCell ref="K7:K8"/>
    <mergeCell ref="L7:L8"/>
    <mergeCell ref="M7:M8"/>
    <mergeCell ref="N7:N8"/>
    <mergeCell ref="O7:Q7"/>
    <mergeCell ref="B24:C24"/>
    <mergeCell ref="B25:C25"/>
    <mergeCell ref="B26:C26"/>
    <mergeCell ref="B27:C27"/>
    <mergeCell ref="B35:C35"/>
    <mergeCell ref="B36:C36"/>
    <mergeCell ref="B29:C29"/>
    <mergeCell ref="B30:C30"/>
    <mergeCell ref="B31:C31"/>
    <mergeCell ref="B32:C32"/>
    <mergeCell ref="B33:C33"/>
    <mergeCell ref="B34:C34"/>
  </mergeCells>
  <hyperlinks>
    <hyperlink ref="T2" location="'Index '!A1" display="Return to index" xr:uid="{2F950BD5-6126-4AF4-93BA-119DE06912DF}"/>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D07A-6D63-4FCD-AF79-2C91582E0830}">
  <sheetPr codeName="Ark74"/>
  <dimension ref="B1:P126"/>
  <sheetViews>
    <sheetView tabSelected="1" zoomScale="90" zoomScaleNormal="90" workbookViewId="0">
      <selection activeCell="D8" sqref="D8"/>
    </sheetView>
  </sheetViews>
  <sheetFormatPr defaultColWidth="9.28515625" defaultRowHeight="15"/>
  <cols>
    <col min="1" max="2" width="9.28515625" style="27"/>
    <col min="3" max="3" width="59.42578125" style="27" customWidth="1"/>
    <col min="4" max="4" width="35.5703125" style="27" customWidth="1"/>
    <col min="5" max="6" width="10.7109375" style="27" customWidth="1"/>
    <col min="7" max="7" width="15.7109375" style="27" customWidth="1"/>
    <col min="8" max="8" width="31.5703125" style="27" customWidth="1"/>
    <col min="9" max="16384" width="9.28515625" style="27"/>
  </cols>
  <sheetData>
    <row r="1" spans="2:16" ht="23.25" customHeight="1"/>
    <row r="2" spans="2:16" ht="21">
      <c r="B2" s="85" t="s">
        <v>1296</v>
      </c>
      <c r="G2" s="201" t="s">
        <v>152</v>
      </c>
    </row>
    <row r="3" spans="2:16" ht="21">
      <c r="C3" s="85"/>
    </row>
    <row r="4" spans="2:16" ht="21">
      <c r="C4" s="85"/>
      <c r="D4" s="85"/>
      <c r="E4" s="85"/>
      <c r="F4" s="85"/>
      <c r="G4" s="85"/>
    </row>
    <row r="5" spans="2:16" ht="21">
      <c r="B5" s="691" t="s">
        <v>269</v>
      </c>
      <c r="C5" s="692"/>
      <c r="D5" s="667" t="s">
        <v>1297</v>
      </c>
      <c r="E5" s="85"/>
      <c r="F5" s="85"/>
      <c r="G5" s="85"/>
      <c r="H5" s="227"/>
    </row>
    <row r="6" spans="2:16" ht="21">
      <c r="B6" s="749"/>
      <c r="C6" s="750"/>
      <c r="D6" s="668"/>
      <c r="E6" s="85"/>
      <c r="F6" s="85"/>
      <c r="G6" s="85"/>
      <c r="H6" s="227"/>
    </row>
    <row r="7" spans="2:16" ht="21">
      <c r="B7" s="820" t="s">
        <v>1298</v>
      </c>
      <c r="C7" s="821"/>
      <c r="D7" s="822"/>
      <c r="E7" s="85"/>
      <c r="F7" s="85"/>
      <c r="G7" s="85"/>
      <c r="H7" s="227"/>
    </row>
    <row r="8" spans="2:16" ht="21">
      <c r="B8" s="491">
        <v>1</v>
      </c>
      <c r="C8" s="247" t="s">
        <v>1299</v>
      </c>
      <c r="D8" s="228">
        <v>24529.229208883535</v>
      </c>
      <c r="E8" s="85"/>
      <c r="F8" s="85"/>
      <c r="G8" s="85"/>
      <c r="H8" s="227"/>
    </row>
    <row r="9" spans="2:16" ht="21">
      <c r="B9" s="492" t="s">
        <v>1300</v>
      </c>
      <c r="C9" s="247" t="s">
        <v>1301</v>
      </c>
      <c r="D9" s="228">
        <v>24529.229208883535</v>
      </c>
      <c r="E9" s="85"/>
      <c r="F9" s="85"/>
      <c r="G9" s="85"/>
      <c r="H9" s="227"/>
    </row>
    <row r="10" spans="2:16" ht="21">
      <c r="B10" s="491">
        <v>2</v>
      </c>
      <c r="C10" s="247" t="s">
        <v>1302</v>
      </c>
      <c r="D10" s="228">
        <f>'2- EU OV1'!D39</f>
        <v>67639.985419727469</v>
      </c>
      <c r="E10" s="85"/>
      <c r="F10" s="85"/>
      <c r="G10" s="85"/>
      <c r="H10" s="227"/>
    </row>
    <row r="11" spans="2:16" ht="21">
      <c r="B11" s="491">
        <v>3</v>
      </c>
      <c r="C11" s="247" t="s">
        <v>1303</v>
      </c>
      <c r="D11" s="231">
        <f>D8/D10*100</f>
        <v>36.264391626745514</v>
      </c>
      <c r="E11" s="85"/>
      <c r="F11" s="85"/>
      <c r="G11" s="85"/>
      <c r="H11" s="200"/>
      <c r="P11" s="185"/>
    </row>
    <row r="12" spans="2:16" ht="21">
      <c r="B12" s="492" t="s">
        <v>280</v>
      </c>
      <c r="C12" s="247" t="s">
        <v>1301</v>
      </c>
      <c r="D12" s="231">
        <f>D9/D10*100</f>
        <v>36.264391626745514</v>
      </c>
      <c r="E12" s="85"/>
      <c r="F12" s="85"/>
      <c r="G12" s="85"/>
    </row>
    <row r="13" spans="2:16" ht="21">
      <c r="B13" s="491">
        <v>4</v>
      </c>
      <c r="C13" s="247" t="s">
        <v>1304</v>
      </c>
      <c r="D13" s="228">
        <f>'1 - EU KM1'!D36</f>
        <v>146337.6480676331</v>
      </c>
      <c r="E13" s="85"/>
      <c r="F13" s="85"/>
      <c r="G13" s="85"/>
    </row>
    <row r="14" spans="2:16" ht="21">
      <c r="B14" s="491">
        <v>5</v>
      </c>
      <c r="C14" s="247" t="s">
        <v>1305</v>
      </c>
      <c r="D14" s="231">
        <f>D8/D13*100</f>
        <v>16.762076972527822</v>
      </c>
      <c r="E14" s="85"/>
      <c r="F14" s="85"/>
      <c r="G14" s="85"/>
    </row>
    <row r="15" spans="2:16" ht="21">
      <c r="B15" s="492" t="s">
        <v>1306</v>
      </c>
      <c r="C15" s="247" t="s">
        <v>1307</v>
      </c>
      <c r="D15" s="231">
        <f>D9/D13*100</f>
        <v>16.762076972527822</v>
      </c>
      <c r="E15" s="85"/>
      <c r="F15" s="85"/>
      <c r="G15" s="85"/>
    </row>
    <row r="16" spans="2:16" ht="31.5">
      <c r="B16" s="492" t="s">
        <v>1308</v>
      </c>
      <c r="C16" s="493" t="s">
        <v>1309</v>
      </c>
      <c r="D16" s="375"/>
      <c r="E16" s="85"/>
      <c r="F16" s="85"/>
      <c r="G16" s="85"/>
    </row>
    <row r="17" spans="2:7" ht="61.5">
      <c r="B17" s="492" t="s">
        <v>172</v>
      </c>
      <c r="C17" s="493" t="s">
        <v>1310</v>
      </c>
      <c r="D17" s="375"/>
      <c r="E17" s="85"/>
      <c r="F17" s="85"/>
      <c r="G17" s="85"/>
    </row>
    <row r="18" spans="2:7" ht="91.5">
      <c r="B18" s="258" t="s">
        <v>1311</v>
      </c>
      <c r="C18" s="493" t="s">
        <v>1312</v>
      </c>
      <c r="D18" s="375"/>
      <c r="E18" s="85"/>
      <c r="F18" s="85"/>
      <c r="G18" s="85"/>
    </row>
    <row r="19" spans="2:7" ht="21">
      <c r="B19" s="820" t="s">
        <v>1313</v>
      </c>
      <c r="C19" s="821"/>
      <c r="D19" s="822"/>
      <c r="E19" s="85"/>
      <c r="F19" s="85"/>
      <c r="G19" s="85"/>
    </row>
    <row r="20" spans="2:7" ht="21">
      <c r="B20" s="492" t="s">
        <v>587</v>
      </c>
      <c r="C20" s="493" t="s">
        <v>1314</v>
      </c>
      <c r="D20" s="230">
        <f>20.7+6.4</f>
        <v>27.1</v>
      </c>
      <c r="E20" s="85"/>
      <c r="F20" s="85"/>
      <c r="G20" s="85"/>
    </row>
    <row r="21" spans="2:7" ht="21">
      <c r="B21" s="492" t="s">
        <v>589</v>
      </c>
      <c r="C21" s="247" t="s">
        <v>1315</v>
      </c>
      <c r="D21" s="231">
        <f>D20-4</f>
        <v>23.1</v>
      </c>
      <c r="E21" s="85"/>
      <c r="F21" s="85"/>
      <c r="G21" s="85"/>
    </row>
    <row r="22" spans="2:7" ht="21">
      <c r="B22" s="492" t="s">
        <v>591</v>
      </c>
      <c r="C22" s="247" t="s">
        <v>1316</v>
      </c>
      <c r="D22" s="231">
        <f>D20*$D$10/$D$13</f>
        <v>12.526124541973189</v>
      </c>
      <c r="E22" s="85"/>
      <c r="F22" s="85"/>
      <c r="G22" s="85"/>
    </row>
    <row r="23" spans="2:7" ht="21">
      <c r="B23" s="492" t="s">
        <v>593</v>
      </c>
      <c r="C23" s="247" t="s">
        <v>1317</v>
      </c>
      <c r="D23" s="231">
        <f>D21*$D$10/$D$13</f>
        <v>10.677250070833235</v>
      </c>
      <c r="E23" s="85"/>
      <c r="F23" s="85"/>
      <c r="G23" s="85"/>
    </row>
    <row r="24" spans="2:7" ht="21">
      <c r="C24" s="85"/>
      <c r="D24" s="85"/>
      <c r="E24" s="85"/>
      <c r="F24" s="85"/>
      <c r="G24" s="85"/>
    </row>
    <row r="25" spans="2:7" ht="21">
      <c r="C25" s="85"/>
      <c r="D25" s="85"/>
      <c r="E25" s="85"/>
      <c r="F25" s="85"/>
      <c r="G25" s="85"/>
    </row>
    <row r="26" spans="2:7" ht="21">
      <c r="C26" s="85"/>
      <c r="D26" s="85"/>
      <c r="E26" s="85"/>
      <c r="F26" s="85"/>
      <c r="G26" s="85"/>
    </row>
    <row r="27" spans="2:7" ht="21">
      <c r="C27" s="85"/>
      <c r="D27" s="85"/>
      <c r="E27" s="85"/>
      <c r="F27" s="85"/>
      <c r="G27" s="85"/>
    </row>
    <row r="28" spans="2:7" ht="36.6" customHeight="1">
      <c r="C28" s="85"/>
      <c r="D28" s="85"/>
      <c r="E28" s="85"/>
      <c r="F28" s="85"/>
      <c r="G28" s="85"/>
    </row>
    <row r="29" spans="2:7" ht="73.150000000000006" customHeight="1">
      <c r="C29" s="85"/>
      <c r="D29" s="85"/>
      <c r="E29" s="85"/>
      <c r="F29" s="85"/>
      <c r="G29" s="85"/>
    </row>
    <row r="30" spans="2:7" ht="21">
      <c r="C30" s="85"/>
      <c r="D30" s="85"/>
      <c r="E30" s="85"/>
      <c r="F30" s="85"/>
      <c r="G30" s="85"/>
    </row>
    <row r="31" spans="2:7" ht="21">
      <c r="C31" s="85"/>
      <c r="D31" s="85"/>
      <c r="E31" s="85"/>
      <c r="F31" s="85"/>
      <c r="G31" s="85"/>
    </row>
    <row r="32" spans="2:7" ht="21">
      <c r="C32" s="85"/>
      <c r="D32" s="85"/>
      <c r="E32" s="85"/>
      <c r="F32" s="85"/>
      <c r="G32" s="85"/>
    </row>
    <row r="33" spans="3:8" ht="21">
      <c r="C33" s="85"/>
      <c r="D33" s="85"/>
      <c r="E33" s="85"/>
      <c r="F33" s="85"/>
      <c r="G33" s="85"/>
    </row>
    <row r="34" spans="3:8" ht="21">
      <c r="C34" s="85"/>
      <c r="D34" s="85"/>
      <c r="E34" s="85"/>
      <c r="F34" s="85"/>
      <c r="G34" s="85"/>
    </row>
    <row r="35" spans="3:8" ht="21">
      <c r="C35" s="85"/>
      <c r="D35" s="85"/>
      <c r="E35" s="85"/>
      <c r="F35" s="85"/>
      <c r="G35" s="85"/>
    </row>
    <row r="36" spans="3:8" ht="21">
      <c r="C36" s="85"/>
      <c r="D36" s="85"/>
      <c r="E36" s="85"/>
      <c r="F36" s="85"/>
      <c r="G36" s="85"/>
    </row>
    <row r="37" spans="3:8" ht="21">
      <c r="C37" s="85"/>
      <c r="D37" s="85"/>
      <c r="E37" s="85"/>
      <c r="F37" s="85"/>
      <c r="G37" s="85"/>
    </row>
    <row r="38" spans="3:8" ht="21">
      <c r="C38" s="85"/>
      <c r="D38" s="85"/>
      <c r="E38" s="85"/>
      <c r="F38" s="85"/>
      <c r="G38" s="85"/>
    </row>
    <row r="39" spans="3:8" ht="21">
      <c r="C39" s="85"/>
      <c r="D39" s="85"/>
      <c r="E39" s="85"/>
      <c r="F39" s="85"/>
      <c r="G39" s="85"/>
    </row>
    <row r="40" spans="3:8" ht="21">
      <c r="C40" s="85"/>
      <c r="D40" s="85"/>
      <c r="E40" s="85"/>
      <c r="F40" s="85"/>
      <c r="G40" s="85"/>
    </row>
    <row r="41" spans="3:8" ht="21">
      <c r="C41" s="85"/>
      <c r="D41" s="85"/>
      <c r="E41" s="85"/>
      <c r="F41" s="85"/>
      <c r="G41" s="85"/>
    </row>
    <row r="42" spans="3:8" ht="21">
      <c r="C42" s="85"/>
      <c r="D42" s="85"/>
      <c r="E42" s="85"/>
      <c r="F42" s="85"/>
      <c r="G42" s="85"/>
    </row>
    <row r="43" spans="3:8" ht="21">
      <c r="C43" s="85"/>
      <c r="D43" s="85"/>
      <c r="E43" s="85"/>
      <c r="F43" s="85"/>
      <c r="G43" s="85"/>
      <c r="H43" s="75"/>
    </row>
    <row r="44" spans="3:8" ht="21">
      <c r="C44" s="85"/>
      <c r="D44" s="85"/>
      <c r="E44" s="85"/>
      <c r="F44" s="85"/>
      <c r="G44" s="85"/>
    </row>
    <row r="45" spans="3:8" ht="21">
      <c r="C45" s="85"/>
      <c r="D45" s="85"/>
      <c r="E45" s="85"/>
      <c r="F45" s="85"/>
      <c r="G45" s="85"/>
    </row>
    <row r="46" spans="3:8" ht="21">
      <c r="C46" s="85"/>
      <c r="D46" s="85"/>
      <c r="E46" s="85"/>
      <c r="F46" s="85"/>
      <c r="G46" s="85"/>
    </row>
    <row r="47" spans="3:8" ht="21">
      <c r="C47" s="85"/>
      <c r="D47" s="85"/>
      <c r="E47" s="85"/>
      <c r="F47" s="85"/>
      <c r="G47" s="85"/>
    </row>
    <row r="48" spans="3:8" ht="21">
      <c r="C48" s="85"/>
      <c r="D48" s="85"/>
      <c r="E48" s="85"/>
      <c r="F48" s="85"/>
      <c r="G48" s="85"/>
    </row>
    <row r="49" spans="3:7" ht="21">
      <c r="C49" s="85"/>
      <c r="D49" s="85"/>
      <c r="E49" s="85"/>
      <c r="F49" s="85"/>
      <c r="G49" s="85"/>
    </row>
    <row r="50" spans="3:7" ht="21">
      <c r="C50" s="85"/>
      <c r="D50" s="85"/>
      <c r="E50" s="85"/>
      <c r="F50" s="85"/>
      <c r="G50" s="85"/>
    </row>
    <row r="51" spans="3:7" ht="21">
      <c r="C51" s="85"/>
      <c r="D51" s="85"/>
      <c r="E51" s="85"/>
      <c r="F51" s="85"/>
      <c r="G51" s="85"/>
    </row>
    <row r="52" spans="3:7" ht="21">
      <c r="C52" s="85"/>
      <c r="D52" s="85"/>
      <c r="E52" s="85"/>
      <c r="F52" s="85"/>
      <c r="G52" s="85"/>
    </row>
    <row r="53" spans="3:7" ht="21">
      <c r="C53" s="85"/>
      <c r="D53" s="85"/>
      <c r="E53" s="85"/>
      <c r="F53" s="85"/>
      <c r="G53" s="85"/>
    </row>
    <row r="54" spans="3:7" ht="21">
      <c r="C54" s="85"/>
      <c r="D54" s="85"/>
      <c r="E54" s="85"/>
      <c r="F54" s="85"/>
      <c r="G54" s="85"/>
    </row>
    <row r="55" spans="3:7" ht="21">
      <c r="C55" s="85"/>
      <c r="D55" s="85"/>
      <c r="E55" s="85"/>
      <c r="F55" s="85"/>
      <c r="G55" s="85"/>
    </row>
    <row r="56" spans="3:7" ht="21">
      <c r="C56" s="85"/>
      <c r="D56" s="85"/>
      <c r="E56" s="85"/>
      <c r="F56" s="85"/>
      <c r="G56" s="85"/>
    </row>
    <row r="57" spans="3:7" ht="21">
      <c r="C57" s="85"/>
      <c r="D57" s="85"/>
      <c r="E57" s="85"/>
      <c r="F57" s="85"/>
      <c r="G57" s="85"/>
    </row>
    <row r="58" spans="3:7" ht="21">
      <c r="C58" s="85"/>
      <c r="D58" s="85"/>
      <c r="E58" s="85"/>
      <c r="F58" s="85"/>
      <c r="G58" s="85"/>
    </row>
    <row r="59" spans="3:7" ht="21">
      <c r="C59" s="85"/>
      <c r="D59" s="85"/>
      <c r="E59" s="85"/>
      <c r="F59" s="85"/>
      <c r="G59" s="85"/>
    </row>
    <row r="60" spans="3:7" ht="21">
      <c r="C60" s="85"/>
      <c r="D60" s="85"/>
      <c r="E60" s="85"/>
      <c r="F60" s="85"/>
      <c r="G60" s="85"/>
    </row>
    <row r="61" spans="3:7" ht="21">
      <c r="C61" s="85"/>
      <c r="D61" s="85"/>
      <c r="E61" s="85"/>
      <c r="F61" s="85"/>
      <c r="G61" s="85"/>
    </row>
    <row r="62" spans="3:7" ht="21">
      <c r="C62" s="85"/>
      <c r="D62" s="85"/>
      <c r="E62" s="85"/>
      <c r="F62" s="85"/>
      <c r="G62" s="85"/>
    </row>
    <row r="63" spans="3:7" ht="21">
      <c r="C63" s="85"/>
      <c r="D63" s="85"/>
      <c r="E63" s="85"/>
      <c r="F63" s="85"/>
      <c r="G63" s="85"/>
    </row>
    <row r="64" spans="3:7" ht="21">
      <c r="C64" s="85"/>
      <c r="D64" s="85"/>
      <c r="E64" s="85"/>
      <c r="F64" s="85"/>
      <c r="G64" s="85"/>
    </row>
    <row r="65" spans="3:10" ht="21">
      <c r="C65" s="85"/>
      <c r="D65" s="85"/>
      <c r="E65" s="85"/>
      <c r="F65" s="85"/>
      <c r="G65" s="85"/>
    </row>
    <row r="66" spans="3:10" ht="21">
      <c r="C66" s="85"/>
      <c r="D66" s="85"/>
      <c r="E66" s="85"/>
      <c r="F66" s="85"/>
      <c r="G66" s="85"/>
    </row>
    <row r="67" spans="3:10" ht="21">
      <c r="C67" s="85"/>
      <c r="D67" s="85"/>
      <c r="E67" s="85"/>
      <c r="F67" s="85"/>
      <c r="G67" s="85"/>
    </row>
    <row r="68" spans="3:10" ht="21">
      <c r="C68" s="85"/>
      <c r="D68" s="85"/>
      <c r="E68" s="85"/>
      <c r="F68" s="85"/>
      <c r="G68" s="85"/>
      <c r="J68" s="226"/>
    </row>
    <row r="69" spans="3:10" ht="21">
      <c r="C69" s="85"/>
      <c r="D69" s="85"/>
      <c r="E69" s="85"/>
      <c r="F69" s="85"/>
      <c r="G69" s="85"/>
      <c r="J69" s="67"/>
    </row>
    <row r="70" spans="3:10" ht="21">
      <c r="C70" s="85"/>
      <c r="D70" s="85"/>
      <c r="E70" s="85"/>
      <c r="F70" s="85"/>
      <c r="G70" s="85"/>
      <c r="J70" s="67"/>
    </row>
    <row r="71" spans="3:10" ht="21">
      <c r="C71" s="85"/>
      <c r="D71" s="85"/>
      <c r="E71" s="85"/>
      <c r="F71" s="85"/>
      <c r="G71" s="85"/>
    </row>
    <row r="72" spans="3:10" ht="21">
      <c r="C72" s="85"/>
      <c r="D72" s="85"/>
      <c r="E72" s="85"/>
      <c r="F72" s="85"/>
      <c r="G72" s="85"/>
    </row>
    <row r="73" spans="3:10" ht="21">
      <c r="C73" s="85"/>
      <c r="D73" s="85"/>
      <c r="E73" s="85"/>
      <c r="F73" s="85"/>
      <c r="G73" s="85"/>
    </row>
    <row r="74" spans="3:10" ht="21">
      <c r="C74" s="85"/>
      <c r="D74" s="85"/>
      <c r="E74" s="85"/>
      <c r="F74" s="85"/>
      <c r="G74" s="85"/>
    </row>
    <row r="75" spans="3:10" ht="21">
      <c r="C75" s="85"/>
      <c r="D75" s="85"/>
      <c r="E75" s="85"/>
      <c r="F75" s="85"/>
      <c r="G75" s="85"/>
    </row>
    <row r="76" spans="3:10" ht="21">
      <c r="C76" s="85"/>
      <c r="D76" s="85"/>
      <c r="E76" s="85"/>
      <c r="F76" s="85"/>
      <c r="G76" s="85"/>
    </row>
    <row r="77" spans="3:10" ht="21">
      <c r="C77" s="85"/>
      <c r="D77" s="85"/>
      <c r="E77" s="85"/>
      <c r="F77" s="85"/>
      <c r="G77" s="85"/>
    </row>
    <row r="78" spans="3:10" ht="21">
      <c r="C78" s="85"/>
      <c r="D78" s="85"/>
      <c r="E78" s="85"/>
      <c r="F78" s="85"/>
      <c r="G78" s="85"/>
    </row>
    <row r="79" spans="3:10" ht="21">
      <c r="C79" s="85"/>
      <c r="D79" s="85"/>
      <c r="E79" s="85"/>
      <c r="F79" s="85"/>
      <c r="G79" s="85"/>
    </row>
    <row r="80" spans="3:10" ht="21">
      <c r="C80" s="85"/>
      <c r="D80" s="85"/>
      <c r="E80" s="85"/>
      <c r="F80" s="85"/>
      <c r="G80" s="85"/>
    </row>
    <row r="81" spans="3:7" ht="21">
      <c r="C81" s="85"/>
      <c r="D81" s="85"/>
      <c r="E81" s="85"/>
      <c r="F81" s="85"/>
      <c r="G81" s="85"/>
    </row>
    <row r="82" spans="3:7" ht="21">
      <c r="C82" s="85"/>
      <c r="D82" s="85"/>
      <c r="E82" s="85"/>
      <c r="F82" s="85"/>
      <c r="G82" s="85"/>
    </row>
    <row r="83" spans="3:7" ht="21">
      <c r="C83" s="85"/>
      <c r="D83" s="85"/>
      <c r="E83" s="85"/>
      <c r="F83" s="85"/>
      <c r="G83" s="85"/>
    </row>
    <row r="84" spans="3:7" ht="21">
      <c r="C84" s="85"/>
      <c r="D84" s="85"/>
      <c r="E84" s="85"/>
      <c r="F84" s="85"/>
      <c r="G84" s="85"/>
    </row>
    <row r="85" spans="3:7" ht="21">
      <c r="C85" s="85"/>
      <c r="D85" s="85"/>
      <c r="E85" s="85"/>
      <c r="F85" s="85"/>
      <c r="G85" s="85"/>
    </row>
    <row r="86" spans="3:7" ht="21">
      <c r="C86" s="85"/>
      <c r="D86" s="85"/>
      <c r="E86" s="85"/>
      <c r="F86" s="85"/>
      <c r="G86" s="85"/>
    </row>
    <row r="87" spans="3:7" ht="21">
      <c r="C87" s="85"/>
      <c r="D87" s="85"/>
      <c r="E87" s="85"/>
      <c r="F87" s="85"/>
      <c r="G87" s="85"/>
    </row>
    <row r="88" spans="3:7" ht="21">
      <c r="C88" s="85"/>
      <c r="D88" s="85"/>
      <c r="E88" s="85"/>
      <c r="F88" s="85"/>
      <c r="G88" s="85"/>
    </row>
    <row r="89" spans="3:7" ht="21">
      <c r="C89" s="85"/>
      <c r="D89" s="85"/>
      <c r="E89" s="85"/>
      <c r="F89" s="85"/>
      <c r="G89" s="85"/>
    </row>
    <row r="90" spans="3:7" ht="21">
      <c r="C90" s="85"/>
      <c r="D90" s="85"/>
      <c r="E90" s="85"/>
      <c r="F90" s="85"/>
      <c r="G90" s="85"/>
    </row>
    <row r="91" spans="3:7" ht="21">
      <c r="C91" s="85"/>
      <c r="D91" s="85"/>
      <c r="E91" s="85"/>
      <c r="F91" s="85"/>
      <c r="G91" s="85"/>
    </row>
    <row r="92" spans="3:7" ht="21">
      <c r="C92" s="85"/>
      <c r="D92" s="85"/>
      <c r="E92" s="85"/>
      <c r="F92" s="85"/>
      <c r="G92" s="85"/>
    </row>
    <row r="93" spans="3:7" ht="21">
      <c r="C93" s="85"/>
      <c r="D93" s="85"/>
      <c r="E93" s="85"/>
      <c r="F93" s="85"/>
      <c r="G93" s="85"/>
    </row>
    <row r="94" spans="3:7" ht="21">
      <c r="C94" s="85"/>
      <c r="D94" s="85"/>
      <c r="E94" s="85"/>
      <c r="F94" s="85"/>
      <c r="G94" s="85"/>
    </row>
    <row r="95" spans="3:7" ht="21">
      <c r="C95" s="85"/>
      <c r="D95" s="85"/>
      <c r="E95" s="85"/>
      <c r="F95" s="85"/>
      <c r="G95" s="85"/>
    </row>
    <row r="96" spans="3:7" ht="21">
      <c r="C96" s="85"/>
      <c r="D96" s="85"/>
      <c r="E96" s="85"/>
      <c r="F96" s="85"/>
      <c r="G96" s="85"/>
    </row>
    <row r="97" spans="3:7" ht="21">
      <c r="C97" s="85"/>
      <c r="D97" s="85"/>
      <c r="E97" s="85"/>
      <c r="F97" s="85"/>
      <c r="G97" s="85"/>
    </row>
    <row r="98" spans="3:7" ht="21">
      <c r="C98" s="85"/>
      <c r="D98" s="85"/>
      <c r="E98" s="85"/>
      <c r="F98" s="85"/>
      <c r="G98" s="85"/>
    </row>
    <row r="99" spans="3:7" ht="21">
      <c r="C99" s="85"/>
      <c r="D99" s="85"/>
      <c r="E99" s="85"/>
      <c r="F99" s="85"/>
      <c r="G99" s="85"/>
    </row>
    <row r="100" spans="3:7" ht="21">
      <c r="C100" s="85"/>
      <c r="D100" s="85"/>
      <c r="E100" s="85"/>
      <c r="F100" s="85"/>
      <c r="G100" s="85"/>
    </row>
    <row r="101" spans="3:7" ht="21">
      <c r="C101" s="85"/>
      <c r="D101" s="85"/>
      <c r="E101" s="85"/>
      <c r="F101" s="85"/>
      <c r="G101" s="85"/>
    </row>
    <row r="102" spans="3:7" ht="21">
      <c r="C102" s="85"/>
      <c r="D102" s="85"/>
      <c r="E102" s="85"/>
      <c r="F102" s="85"/>
      <c r="G102" s="85"/>
    </row>
    <row r="103" spans="3:7" ht="21">
      <c r="C103" s="85"/>
      <c r="D103" s="85"/>
      <c r="E103" s="85"/>
      <c r="F103" s="85"/>
      <c r="G103" s="85"/>
    </row>
    <row r="104" spans="3:7" ht="21">
      <c r="C104" s="85"/>
      <c r="D104" s="85"/>
      <c r="E104" s="85"/>
      <c r="F104" s="85"/>
      <c r="G104" s="85"/>
    </row>
    <row r="105" spans="3:7" ht="21">
      <c r="C105" s="85"/>
      <c r="D105" s="85"/>
      <c r="E105" s="85"/>
      <c r="F105" s="85"/>
      <c r="G105" s="85"/>
    </row>
    <row r="106" spans="3:7" ht="21">
      <c r="C106" s="85"/>
      <c r="D106" s="85"/>
      <c r="E106" s="85"/>
      <c r="F106" s="85"/>
      <c r="G106" s="85"/>
    </row>
    <row r="107" spans="3:7" ht="21">
      <c r="C107" s="85"/>
      <c r="D107" s="85"/>
      <c r="E107" s="85"/>
      <c r="F107" s="85"/>
      <c r="G107" s="85"/>
    </row>
    <row r="108" spans="3:7" ht="21">
      <c r="C108" s="85"/>
      <c r="D108" s="85"/>
      <c r="E108" s="85"/>
      <c r="F108" s="85"/>
      <c r="G108" s="85"/>
    </row>
    <row r="109" spans="3:7" ht="21">
      <c r="C109" s="85"/>
      <c r="D109" s="85"/>
      <c r="E109" s="85"/>
      <c r="F109" s="85"/>
      <c r="G109" s="85"/>
    </row>
    <row r="110" spans="3:7" ht="21">
      <c r="C110" s="85"/>
      <c r="D110" s="85"/>
      <c r="E110" s="85"/>
      <c r="F110" s="85"/>
      <c r="G110" s="85"/>
    </row>
    <row r="111" spans="3:7" ht="21">
      <c r="C111" s="85"/>
      <c r="D111" s="85"/>
      <c r="E111" s="85"/>
      <c r="F111" s="85"/>
      <c r="G111" s="85"/>
    </row>
    <row r="112" spans="3:7" ht="21">
      <c r="C112" s="85"/>
      <c r="D112" s="85"/>
      <c r="E112" s="85"/>
      <c r="F112" s="85"/>
      <c r="G112" s="85"/>
    </row>
    <row r="113" spans="3:7" ht="21">
      <c r="C113" s="85"/>
      <c r="D113" s="85"/>
      <c r="E113" s="85"/>
      <c r="F113" s="85"/>
      <c r="G113" s="85"/>
    </row>
    <row r="114" spans="3:7" ht="13.5" customHeight="1">
      <c r="C114" s="85"/>
      <c r="D114" s="85"/>
      <c r="E114" s="85"/>
      <c r="F114" s="85"/>
      <c r="G114" s="85"/>
    </row>
    <row r="115" spans="3:7" ht="12" customHeight="1">
      <c r="C115" s="85"/>
      <c r="D115" s="85"/>
      <c r="E115" s="85"/>
      <c r="F115" s="85"/>
      <c r="G115" s="85"/>
    </row>
    <row r="116" spans="3:7" ht="5.0999999999999996" customHeight="1">
      <c r="C116" s="85"/>
      <c r="D116" s="85"/>
      <c r="E116" s="85"/>
      <c r="F116" s="85"/>
      <c r="G116" s="85"/>
    </row>
    <row r="117" spans="3:7" ht="8.25" customHeight="1">
      <c r="C117" s="85"/>
      <c r="D117" s="85"/>
      <c r="E117" s="85"/>
      <c r="F117" s="85"/>
      <c r="G117" s="85"/>
    </row>
    <row r="118" spans="3:7" ht="21">
      <c r="C118" s="85"/>
      <c r="D118" s="85"/>
      <c r="E118" s="85"/>
      <c r="F118" s="85"/>
      <c r="G118" s="85"/>
    </row>
    <row r="119" spans="3:7" ht="21">
      <c r="C119" s="85"/>
      <c r="D119" s="85"/>
      <c r="E119" s="85"/>
      <c r="F119" s="85"/>
      <c r="G119" s="85"/>
    </row>
    <row r="120" spans="3:7" ht="21">
      <c r="C120" s="85"/>
      <c r="D120" s="85"/>
      <c r="E120" s="85"/>
      <c r="F120" s="85"/>
      <c r="G120" s="85"/>
    </row>
    <row r="121" spans="3:7" ht="21">
      <c r="C121" s="85"/>
      <c r="D121" s="85"/>
      <c r="E121" s="85"/>
      <c r="F121" s="85"/>
      <c r="G121" s="85"/>
    </row>
    <row r="122" spans="3:7" ht="21">
      <c r="C122" s="85"/>
      <c r="D122" s="85"/>
      <c r="E122" s="85"/>
      <c r="F122" s="85"/>
      <c r="G122" s="85"/>
    </row>
    <row r="123" spans="3:7" ht="21">
      <c r="C123" s="85"/>
      <c r="D123" s="85"/>
      <c r="E123" s="85"/>
      <c r="F123" s="85"/>
      <c r="G123" s="85"/>
    </row>
    <row r="124" spans="3:7" ht="21">
      <c r="C124" s="85"/>
      <c r="D124" s="85"/>
      <c r="E124" s="85"/>
      <c r="F124" s="85"/>
      <c r="G124" s="85"/>
    </row>
    <row r="125" spans="3:7" ht="21">
      <c r="C125" s="85"/>
      <c r="D125" s="85"/>
      <c r="E125" s="85"/>
      <c r="F125" s="85"/>
      <c r="G125" s="85"/>
    </row>
    <row r="126" spans="3:7" ht="21">
      <c r="C126" s="85"/>
      <c r="D126" s="85"/>
      <c r="E126" s="85"/>
      <c r="F126" s="85"/>
      <c r="G126" s="85"/>
    </row>
  </sheetData>
  <mergeCells count="4">
    <mergeCell ref="B5:C6"/>
    <mergeCell ref="D5:D6"/>
    <mergeCell ref="B7:D7"/>
    <mergeCell ref="B19:D19"/>
  </mergeCells>
  <conditionalFormatting sqref="B18">
    <cfRule type="cellIs" dxfId="2" priority="2" stopIfTrue="1" operator="lessThan">
      <formula>0</formula>
    </cfRule>
  </conditionalFormatting>
  <conditionalFormatting sqref="D16:D18">
    <cfRule type="cellIs" dxfId="1" priority="3" stopIfTrue="1" operator="lessThan">
      <formula>0</formula>
    </cfRule>
  </conditionalFormatting>
  <conditionalFormatting sqref="D20">
    <cfRule type="cellIs" dxfId="0" priority="1" stopIfTrue="1" operator="lessThan">
      <formula>0</formula>
    </cfRule>
  </conditionalFormatting>
  <hyperlinks>
    <hyperlink ref="G2" location="'Index '!A1" display="Return to index" xr:uid="{C5D31452-5C6D-4296-AEB0-0F8C2F8BB7F2}"/>
  </hyperlinks>
  <pageMargins left="0.7" right="0.7" top="0.75" bottom="0.75" header="0.3" footer="0.3"/>
  <ignoredErrors>
    <ignoredError sqref="D11:D12 D22:D23 D15"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pageSetUpPr fitToPage="1"/>
  </sheetPr>
  <dimension ref="A1:N134"/>
  <sheetViews>
    <sheetView showGridLines="0" topLeftCell="A18" zoomScale="90" zoomScaleNormal="90" workbookViewId="0">
      <selection activeCell="O27" sqref="O27"/>
    </sheetView>
  </sheetViews>
  <sheetFormatPr defaultColWidth="9.28515625" defaultRowHeight="15"/>
  <cols>
    <col min="1" max="1" width="2.5703125" customWidth="1"/>
    <col min="2" max="2" width="13.42578125" customWidth="1"/>
    <col min="3" max="3" width="73.5703125" customWidth="1"/>
    <col min="4" max="4" width="17.7109375" bestFit="1" customWidth="1"/>
    <col min="5" max="5" width="20.5703125" customWidth="1"/>
    <col min="6" max="6" width="18" customWidth="1"/>
    <col min="7" max="7" width="18.5703125" customWidth="1"/>
    <col min="8" max="8" width="18" customWidth="1"/>
    <col min="9" max="10" width="10.7109375" customWidth="1"/>
    <col min="11" max="11" width="15.7109375" customWidth="1"/>
    <col min="23" max="23" width="13" bestFit="1" customWidth="1"/>
  </cols>
  <sheetData>
    <row r="1" spans="1:14">
      <c r="A1" s="32"/>
    </row>
    <row r="2" spans="1:14" ht="21">
      <c r="A2" s="32"/>
      <c r="B2" s="86" t="s">
        <v>151</v>
      </c>
      <c r="K2" s="201" t="s">
        <v>152</v>
      </c>
    </row>
    <row r="3" spans="1:14" ht="21">
      <c r="A3" s="32"/>
      <c r="B3" s="86"/>
    </row>
    <row r="4" spans="1:14">
      <c r="A4" s="32"/>
      <c r="B4" s="18"/>
    </row>
    <row r="5" spans="1:14">
      <c r="A5" s="32"/>
      <c r="B5" s="641" t="s">
        <v>153</v>
      </c>
      <c r="C5" s="642"/>
      <c r="D5" s="261" t="s">
        <v>154</v>
      </c>
      <c r="E5" s="261" t="s">
        <v>155</v>
      </c>
      <c r="F5" s="261" t="s">
        <v>156</v>
      </c>
      <c r="G5" s="261" t="s">
        <v>157</v>
      </c>
      <c r="H5" s="261" t="s">
        <v>158</v>
      </c>
    </row>
    <row r="6" spans="1:14" ht="15" customHeight="1">
      <c r="A6" s="32"/>
      <c r="B6" s="643" t="s">
        <v>159</v>
      </c>
      <c r="C6" s="644"/>
      <c r="D6" s="644"/>
      <c r="E6" s="644"/>
      <c r="F6" s="644"/>
      <c r="G6" s="644"/>
      <c r="H6" s="645"/>
    </row>
    <row r="7" spans="1:14">
      <c r="A7" s="32"/>
      <c r="B7" s="256">
        <v>1</v>
      </c>
      <c r="C7" s="262" t="s">
        <v>160</v>
      </c>
      <c r="D7" s="263">
        <v>12237.582518426321</v>
      </c>
      <c r="E7" s="263">
        <v>11847.263281427819</v>
      </c>
      <c r="F7" s="263">
        <v>11985.147433782397</v>
      </c>
      <c r="G7" s="264">
        <v>11495.7285041</v>
      </c>
      <c r="H7" s="264">
        <v>11386.981483204772</v>
      </c>
    </row>
    <row r="8" spans="1:14">
      <c r="A8" s="32"/>
      <c r="B8" s="256">
        <v>2</v>
      </c>
      <c r="C8" s="262" t="s">
        <v>161</v>
      </c>
      <c r="D8" s="263">
        <v>13208.168309938506</v>
      </c>
      <c r="E8" s="263">
        <v>12829.238955157984</v>
      </c>
      <c r="F8" s="263">
        <v>12975.673122544698</v>
      </c>
      <c r="G8" s="264">
        <v>12454.581394479999</v>
      </c>
      <c r="H8" s="264">
        <v>12346.168295443949</v>
      </c>
    </row>
    <row r="9" spans="1:14">
      <c r="A9" s="32"/>
      <c r="B9" s="256">
        <v>3</v>
      </c>
      <c r="C9" s="262" t="s">
        <v>162</v>
      </c>
      <c r="D9" s="263">
        <v>14536.146437414785</v>
      </c>
      <c r="E9" s="263">
        <v>14184.929664360992</v>
      </c>
      <c r="F9" s="263">
        <v>14318.041019149667</v>
      </c>
      <c r="G9" s="264">
        <v>13762.377804009999</v>
      </c>
      <c r="H9" s="264">
        <v>13622.357617722544</v>
      </c>
    </row>
    <row r="10" spans="1:14" ht="14.65" customHeight="1">
      <c r="A10" s="32"/>
      <c r="B10" s="638" t="s">
        <v>163</v>
      </c>
      <c r="C10" s="639"/>
      <c r="D10" s="639"/>
      <c r="E10" s="639"/>
      <c r="F10" s="639"/>
      <c r="G10" s="639"/>
      <c r="H10" s="640"/>
    </row>
    <row r="11" spans="1:14">
      <c r="A11" s="32"/>
      <c r="B11" s="256">
        <v>4</v>
      </c>
      <c r="C11" s="262" t="s">
        <v>164</v>
      </c>
      <c r="D11" s="263">
        <v>67639.985419727469</v>
      </c>
      <c r="E11" s="263">
        <v>66656.110217189576</v>
      </c>
      <c r="F11" s="263">
        <v>66883.074396123702</v>
      </c>
      <c r="G11" s="265">
        <v>64418.980510146692</v>
      </c>
      <c r="H11" s="263">
        <v>63260.544998777208</v>
      </c>
    </row>
    <row r="12" spans="1:14">
      <c r="A12" s="32"/>
      <c r="B12" s="256" t="s">
        <v>165</v>
      </c>
      <c r="C12" s="262" t="s">
        <v>166</v>
      </c>
      <c r="D12" s="263">
        <v>67639.985419727469</v>
      </c>
      <c r="E12" s="263">
        <f>E11</f>
        <v>66656.110217189576</v>
      </c>
      <c r="F12" s="263"/>
      <c r="G12" s="265"/>
      <c r="H12" s="263"/>
    </row>
    <row r="13" spans="1:14" ht="15" customHeight="1">
      <c r="A13" s="32"/>
      <c r="B13" s="638" t="s">
        <v>167</v>
      </c>
      <c r="C13" s="639"/>
      <c r="D13" s="639"/>
      <c r="E13" s="639"/>
      <c r="F13" s="639"/>
      <c r="G13" s="639"/>
      <c r="H13" s="640"/>
      <c r="N13" s="187"/>
    </row>
    <row r="14" spans="1:14">
      <c r="A14" s="32"/>
      <c r="B14" s="256">
        <v>5</v>
      </c>
      <c r="C14" s="262" t="s">
        <v>168</v>
      </c>
      <c r="D14" s="513">
        <f>D7/D11*100</f>
        <v>18.092231159554895</v>
      </c>
      <c r="E14" s="513">
        <v>17.773709331110343</v>
      </c>
      <c r="F14" s="513">
        <v>17.919552206584889</v>
      </c>
      <c r="G14" s="513">
        <v>17.845250597049262</v>
      </c>
      <c r="H14" s="513">
        <v>18.000131809526579</v>
      </c>
    </row>
    <row r="15" spans="1:14">
      <c r="A15" s="32"/>
      <c r="B15" s="256" t="s">
        <v>169</v>
      </c>
      <c r="C15" s="262" t="s">
        <v>170</v>
      </c>
      <c r="D15" s="513">
        <f>100*D7/$D$12</f>
        <v>18.092231159554895</v>
      </c>
      <c r="E15" s="513">
        <v>17.773709331110343</v>
      </c>
      <c r="F15" s="513"/>
      <c r="G15" s="513"/>
      <c r="H15" s="513"/>
    </row>
    <row r="16" spans="1:14">
      <c r="A16" s="32"/>
      <c r="B16" s="256">
        <v>6</v>
      </c>
      <c r="C16" s="262" t="s">
        <v>171</v>
      </c>
      <c r="D16" s="513">
        <f>D8/D11*100</f>
        <v>19.527160196705619</v>
      </c>
      <c r="E16" s="513">
        <v>19.246906117617289</v>
      </c>
      <c r="F16" s="513">
        <v>19.400533303380445</v>
      </c>
      <c r="G16" s="513">
        <v>19.333713908307299</v>
      </c>
      <c r="H16" s="513">
        <v>19.516379910547077</v>
      </c>
    </row>
    <row r="17" spans="1:8" ht="17.100000000000001" customHeight="1">
      <c r="A17" s="32"/>
      <c r="B17" s="256" t="s">
        <v>172</v>
      </c>
      <c r="C17" s="262" t="s">
        <v>173</v>
      </c>
      <c r="D17" s="513">
        <f>100*D8/$D$12</f>
        <v>19.527160196705619</v>
      </c>
      <c r="E17" s="513">
        <v>19.246906117617289</v>
      </c>
      <c r="F17" s="513"/>
      <c r="G17" s="513"/>
      <c r="H17" s="513"/>
    </row>
    <row r="18" spans="1:8">
      <c r="B18" s="256">
        <v>7</v>
      </c>
      <c r="C18" s="262" t="s">
        <v>174</v>
      </c>
      <c r="D18" s="513">
        <f>D9/D11*100</f>
        <v>21.490463587792643</v>
      </c>
      <c r="E18" s="513">
        <v>21.280764236228894</v>
      </c>
      <c r="F18" s="513">
        <v>21.407570074230154</v>
      </c>
      <c r="G18" s="513">
        <v>21.363855334286569</v>
      </c>
      <c r="H18" s="513">
        <v>21.533734206662078</v>
      </c>
    </row>
    <row r="19" spans="1:8">
      <c r="B19" s="256" t="s">
        <v>175</v>
      </c>
      <c r="C19" s="262" t="s">
        <v>176</v>
      </c>
      <c r="D19" s="513">
        <f>100*D9/$D$12</f>
        <v>21.490463587792643</v>
      </c>
      <c r="E19" s="513">
        <v>21.280764236228894</v>
      </c>
      <c r="F19" s="513"/>
      <c r="G19" s="513"/>
      <c r="H19" s="513"/>
    </row>
    <row r="20" spans="1:8">
      <c r="B20" s="638" t="s">
        <v>177</v>
      </c>
      <c r="C20" s="639"/>
      <c r="D20" s="639"/>
      <c r="E20" s="639"/>
      <c r="F20" s="639"/>
      <c r="G20" s="639"/>
      <c r="H20" s="640"/>
    </row>
    <row r="21" spans="1:8" ht="30">
      <c r="A21" s="32"/>
      <c r="B21" s="267" t="s">
        <v>178</v>
      </c>
      <c r="C21" s="268" t="s">
        <v>179</v>
      </c>
      <c r="D21" s="269">
        <v>2.0413960638018125</v>
      </c>
      <c r="E21" s="269">
        <v>2.0014669257729221</v>
      </c>
      <c r="F21" s="269">
        <v>2.1240052328769146</v>
      </c>
      <c r="G21" s="269">
        <v>2</v>
      </c>
      <c r="H21" s="269">
        <v>2.0744367600701876</v>
      </c>
    </row>
    <row r="22" spans="1:8" ht="15.75" customHeight="1">
      <c r="A22" s="32"/>
      <c r="B22" s="267" t="s">
        <v>180</v>
      </c>
      <c r="C22" s="268" t="s">
        <v>181</v>
      </c>
      <c r="D22" s="269">
        <v>1.1482852858885195</v>
      </c>
      <c r="E22" s="269">
        <v>1.1258251457472692</v>
      </c>
      <c r="F22" s="269">
        <v>1.1947529434932644</v>
      </c>
      <c r="G22" s="269">
        <v>1.1668706775394804</v>
      </c>
      <c r="H22" s="269">
        <v>1.1668706775394804</v>
      </c>
    </row>
    <row r="23" spans="1:8">
      <c r="A23" s="32"/>
      <c r="B23" s="267" t="s">
        <v>182</v>
      </c>
      <c r="C23" s="268" t="s">
        <v>183</v>
      </c>
      <c r="D23" s="269">
        <v>1.5310470478513594</v>
      </c>
      <c r="E23" s="269">
        <v>1.501100194329692</v>
      </c>
      <c r="F23" s="269">
        <v>1.5930039246576864</v>
      </c>
      <c r="G23" s="269">
        <v>1.5558275700526412</v>
      </c>
      <c r="H23" s="269">
        <v>1.5558275700526412</v>
      </c>
    </row>
    <row r="24" spans="1:8">
      <c r="A24" s="32"/>
      <c r="B24" s="256" t="s">
        <v>184</v>
      </c>
      <c r="C24" s="262" t="s">
        <v>185</v>
      </c>
      <c r="D24" s="269">
        <v>10.041396063801812</v>
      </c>
      <c r="E24" s="269">
        <v>10.001466925772922</v>
      </c>
      <c r="F24" s="269">
        <v>10.124005232876915</v>
      </c>
      <c r="G24" s="269">
        <v>10</v>
      </c>
      <c r="H24" s="269">
        <v>10.074436760070189</v>
      </c>
    </row>
    <row r="25" spans="1:8">
      <c r="A25" s="32"/>
      <c r="B25" s="638" t="s">
        <v>186</v>
      </c>
      <c r="C25" s="639"/>
      <c r="D25" s="639"/>
      <c r="E25" s="639"/>
      <c r="F25" s="639"/>
      <c r="G25" s="639"/>
      <c r="H25" s="640"/>
    </row>
    <row r="26" spans="1:8">
      <c r="A26" s="32"/>
      <c r="B26" s="256">
        <v>8</v>
      </c>
      <c r="C26" s="262" t="s">
        <v>187</v>
      </c>
      <c r="D26" s="266">
        <v>2.5</v>
      </c>
      <c r="E26" s="266">
        <v>2.5</v>
      </c>
      <c r="F26" s="266">
        <v>2.5</v>
      </c>
      <c r="G26" s="266">
        <v>2.5</v>
      </c>
      <c r="H26" s="266">
        <v>2.5</v>
      </c>
    </row>
    <row r="27" spans="1:8" ht="30">
      <c r="A27" s="32"/>
      <c r="B27" s="256" t="s">
        <v>188</v>
      </c>
      <c r="C27" s="262" t="s">
        <v>189</v>
      </c>
      <c r="D27" s="266">
        <v>0</v>
      </c>
      <c r="E27" s="266">
        <v>0</v>
      </c>
      <c r="F27" s="266">
        <v>0</v>
      </c>
      <c r="G27" s="266">
        <v>0</v>
      </c>
      <c r="H27" s="266">
        <v>0</v>
      </c>
    </row>
    <row r="28" spans="1:8">
      <c r="A28" s="32"/>
      <c r="B28" s="256">
        <v>9</v>
      </c>
      <c r="C28" s="262" t="s">
        <v>190</v>
      </c>
      <c r="D28" s="266">
        <v>2.4828624149545093</v>
      </c>
      <c r="E28" s="266">
        <v>2.4941269590061106</v>
      </c>
      <c r="F28" s="266">
        <v>2.4948767455435443</v>
      </c>
      <c r="G28" s="266">
        <v>2.4714838164174502</v>
      </c>
      <c r="H28" s="266">
        <v>2.4696056339120021</v>
      </c>
    </row>
    <row r="29" spans="1:8">
      <c r="A29" s="32"/>
      <c r="B29" s="256" t="s">
        <v>191</v>
      </c>
      <c r="C29" s="262" t="s">
        <v>192</v>
      </c>
      <c r="D29" s="266">
        <v>0.36039056024502913</v>
      </c>
      <c r="E29" s="266">
        <v>0.39084352450914184</v>
      </c>
      <c r="F29" s="266">
        <v>0.38965125369321912</v>
      </c>
      <c r="G29" s="266">
        <v>0.40957427176293676</v>
      </c>
      <c r="H29" s="266">
        <v>0.40957427176293676</v>
      </c>
    </row>
    <row r="30" spans="1:8">
      <c r="A30" s="32"/>
      <c r="B30" s="256">
        <v>10</v>
      </c>
      <c r="C30" s="262" t="s">
        <v>193</v>
      </c>
      <c r="D30" s="266">
        <v>0</v>
      </c>
      <c r="E30" s="266">
        <v>0</v>
      </c>
      <c r="F30" s="266">
        <v>0</v>
      </c>
      <c r="G30" s="266">
        <v>0</v>
      </c>
      <c r="H30" s="266">
        <v>0</v>
      </c>
    </row>
    <row r="31" spans="1:8">
      <c r="A31" s="32"/>
      <c r="B31" s="256" t="s">
        <v>194</v>
      </c>
      <c r="C31" s="270" t="s">
        <v>195</v>
      </c>
      <c r="D31" s="266">
        <v>1</v>
      </c>
      <c r="E31" s="266">
        <v>1</v>
      </c>
      <c r="F31" s="266">
        <v>1</v>
      </c>
      <c r="G31" s="266">
        <v>1</v>
      </c>
      <c r="H31" s="266">
        <v>1</v>
      </c>
    </row>
    <row r="32" spans="1:8" ht="14.65" customHeight="1">
      <c r="A32" s="32"/>
      <c r="B32" s="256">
        <v>11</v>
      </c>
      <c r="C32" s="270" t="s">
        <v>196</v>
      </c>
      <c r="D32" s="266">
        <v>6.3432529751995377</v>
      </c>
      <c r="E32" s="266">
        <v>6.3849704835152528</v>
      </c>
      <c r="F32" s="266">
        <v>6.3845279992367638</v>
      </c>
      <c r="G32" s="266">
        <v>6.3810580881803869</v>
      </c>
      <c r="H32" s="266">
        <v>6.3791799056749383</v>
      </c>
    </row>
    <row r="33" spans="1:8">
      <c r="A33" s="32"/>
      <c r="B33" s="256" t="s">
        <v>197</v>
      </c>
      <c r="C33" s="270" t="s">
        <v>198</v>
      </c>
      <c r="D33" s="271">
        <v>16.384649039001349</v>
      </c>
      <c r="E33" s="271">
        <v>16.386437409288174</v>
      </c>
      <c r="F33" s="271">
        <v>16.508533232113699</v>
      </c>
      <c r="G33" s="271">
        <v>16.399999999999999</v>
      </c>
      <c r="H33" s="271">
        <v>16.453616665745127</v>
      </c>
    </row>
    <row r="34" spans="1:8">
      <c r="A34" s="32"/>
      <c r="B34" s="256">
        <v>12</v>
      </c>
      <c r="C34" s="270" t="s">
        <v>199</v>
      </c>
      <c r="D34" s="271">
        <v>12.443945873666376</v>
      </c>
      <c r="E34" s="271">
        <v>12.147884185363065</v>
      </c>
      <c r="F34" s="271">
        <v>12.234923268260612</v>
      </c>
      <c r="G34" s="271">
        <v>12.2</v>
      </c>
      <c r="H34" s="271">
        <v>12.34333556903168</v>
      </c>
    </row>
    <row r="35" spans="1:8" ht="14.65" customHeight="1">
      <c r="B35" s="638" t="s">
        <v>200</v>
      </c>
      <c r="C35" s="639"/>
      <c r="D35" s="639"/>
      <c r="E35" s="639"/>
      <c r="F35" s="639"/>
      <c r="G35" s="639"/>
      <c r="H35" s="640"/>
    </row>
    <row r="36" spans="1:8" s="14" customFormat="1">
      <c r="B36" s="256">
        <v>13</v>
      </c>
      <c r="C36" s="272" t="s">
        <v>201</v>
      </c>
      <c r="D36" s="273">
        <v>146337.6480676331</v>
      </c>
      <c r="E36" s="273">
        <v>141483.86573993167</v>
      </c>
      <c r="F36" s="273">
        <v>139035.63165333311</v>
      </c>
      <c r="G36" s="274">
        <v>137760.90748762363</v>
      </c>
      <c r="H36" s="273">
        <v>134629.90100928899</v>
      </c>
    </row>
    <row r="37" spans="1:8" s="14" customFormat="1">
      <c r="B37" s="256">
        <v>14</v>
      </c>
      <c r="C37" s="272" t="s">
        <v>202</v>
      </c>
      <c r="D37" s="271">
        <v>9.025817</v>
      </c>
      <c r="E37" s="271">
        <v>9.067634</v>
      </c>
      <c r="F37" s="271">
        <v>9.332624283606533</v>
      </c>
      <c r="G37" s="275">
        <v>9.0407225254371752</v>
      </c>
      <c r="H37" s="271">
        <v>9.1704503998648175</v>
      </c>
    </row>
    <row r="38" spans="1:8" s="14" customFormat="1">
      <c r="B38" s="638" t="s">
        <v>203</v>
      </c>
      <c r="C38" s="639"/>
      <c r="D38" s="639"/>
      <c r="E38" s="639"/>
      <c r="F38" s="639"/>
      <c r="G38" s="639"/>
      <c r="H38" s="640"/>
    </row>
    <row r="39" spans="1:8" s="14" customFormat="1" ht="14.65" customHeight="1">
      <c r="B39" s="276" t="s">
        <v>204</v>
      </c>
      <c r="C39" s="268" t="s">
        <v>205</v>
      </c>
      <c r="D39" s="271">
        <v>0</v>
      </c>
      <c r="E39" s="271">
        <v>0</v>
      </c>
      <c r="F39" s="271">
        <v>0</v>
      </c>
      <c r="G39" s="271">
        <v>0</v>
      </c>
      <c r="H39" s="271">
        <v>0</v>
      </c>
    </row>
    <row r="40" spans="1:8" s="14" customFormat="1">
      <c r="B40" s="276" t="s">
        <v>206</v>
      </c>
      <c r="C40" s="268" t="s">
        <v>181</v>
      </c>
      <c r="D40" s="271">
        <v>0</v>
      </c>
      <c r="E40" s="271">
        <v>0</v>
      </c>
      <c r="F40" s="271">
        <v>0</v>
      </c>
      <c r="G40" s="271">
        <v>0</v>
      </c>
      <c r="H40" s="271">
        <v>0</v>
      </c>
    </row>
    <row r="41" spans="1:8" s="13" customFormat="1">
      <c r="B41" s="276" t="s">
        <v>207</v>
      </c>
      <c r="C41" s="268" t="s">
        <v>208</v>
      </c>
      <c r="D41" s="271">
        <v>3</v>
      </c>
      <c r="E41" s="271">
        <v>3</v>
      </c>
      <c r="F41" s="271">
        <v>3</v>
      </c>
      <c r="G41" s="271">
        <v>3</v>
      </c>
      <c r="H41" s="271">
        <v>3</v>
      </c>
    </row>
    <row r="42" spans="1:8" ht="14.65" customHeight="1">
      <c r="A42" s="32"/>
      <c r="B42" s="638" t="s">
        <v>209</v>
      </c>
      <c r="C42" s="639"/>
      <c r="D42" s="639"/>
      <c r="E42" s="639"/>
      <c r="F42" s="639"/>
      <c r="G42" s="639"/>
      <c r="H42" s="640"/>
    </row>
    <row r="43" spans="1:8">
      <c r="A43" s="32"/>
      <c r="B43" s="276" t="s">
        <v>210</v>
      </c>
      <c r="C43" s="277" t="s">
        <v>211</v>
      </c>
      <c r="D43" s="271">
        <v>0</v>
      </c>
      <c r="E43" s="271">
        <v>0</v>
      </c>
      <c r="F43" s="271">
        <v>0</v>
      </c>
      <c r="G43" s="271">
        <v>0</v>
      </c>
      <c r="H43" s="271">
        <v>0</v>
      </c>
    </row>
    <row r="44" spans="1:8">
      <c r="A44" s="32"/>
      <c r="B44" s="276" t="s">
        <v>212</v>
      </c>
      <c r="C44" s="270" t="s">
        <v>213</v>
      </c>
      <c r="D44" s="271">
        <v>3</v>
      </c>
      <c r="E44" s="271">
        <v>3</v>
      </c>
      <c r="F44" s="271">
        <v>3</v>
      </c>
      <c r="G44" s="271">
        <v>3</v>
      </c>
      <c r="H44" s="271">
        <v>3</v>
      </c>
    </row>
    <row r="45" spans="1:8">
      <c r="A45" s="32"/>
      <c r="B45" s="638" t="s">
        <v>214</v>
      </c>
      <c r="C45" s="639"/>
      <c r="D45" s="639"/>
      <c r="E45" s="639"/>
      <c r="F45" s="639"/>
      <c r="G45" s="639"/>
      <c r="H45" s="640"/>
    </row>
    <row r="46" spans="1:8">
      <c r="A46" s="32"/>
      <c r="B46" s="256">
        <v>15</v>
      </c>
      <c r="C46" s="272" t="s">
        <v>215</v>
      </c>
      <c r="D46" s="514">
        <f>'11 - EU LIQ1'!H37</f>
        <v>44214.501279226701</v>
      </c>
      <c r="E46" s="514">
        <v>44309.601075865343</v>
      </c>
      <c r="F46" s="515">
        <v>44197.493673691766</v>
      </c>
      <c r="G46" s="516">
        <v>42935.246806991243</v>
      </c>
      <c r="H46" s="516">
        <v>41040.372289017665</v>
      </c>
    </row>
    <row r="47" spans="1:8">
      <c r="A47" s="32"/>
      <c r="B47" s="260" t="s">
        <v>216</v>
      </c>
      <c r="C47" s="272" t="s">
        <v>217</v>
      </c>
      <c r="D47" s="514">
        <f>'11 - EU LIQ1'!H25</f>
        <v>15388.021968109224</v>
      </c>
      <c r="E47" s="514">
        <v>15555.430524697014</v>
      </c>
      <c r="F47" s="517">
        <v>15504.368157525281</v>
      </c>
      <c r="G47" s="516">
        <v>15362.686486865909</v>
      </c>
      <c r="H47" s="516">
        <v>14882.153814644635</v>
      </c>
    </row>
    <row r="48" spans="1:8" ht="14.65" customHeight="1">
      <c r="A48" s="32"/>
      <c r="B48" s="260" t="s">
        <v>218</v>
      </c>
      <c r="C48" s="272" t="s">
        <v>219</v>
      </c>
      <c r="D48" s="514">
        <f>'11 - EU LIQ1'!H32</f>
        <v>1791.5226587432201</v>
      </c>
      <c r="E48" s="514">
        <v>1764.2654770315801</v>
      </c>
      <c r="F48" s="517">
        <v>1569.641033417126</v>
      </c>
      <c r="G48" s="516">
        <v>1569.030225512475</v>
      </c>
      <c r="H48" s="516">
        <v>1366.3403553330311</v>
      </c>
    </row>
    <row r="49" spans="1:8">
      <c r="A49" s="32"/>
      <c r="B49" s="256">
        <v>16</v>
      </c>
      <c r="C49" s="272" t="s">
        <v>220</v>
      </c>
      <c r="D49" s="514">
        <f>'11 - EU LIQ1'!H38</f>
        <v>13596.523062841999</v>
      </c>
      <c r="E49" s="514">
        <v>13791.184050446254</v>
      </c>
      <c r="F49" s="516">
        <v>13934.746126888975</v>
      </c>
      <c r="G49" s="516">
        <v>13793.656261353444</v>
      </c>
      <c r="H49" s="516">
        <v>13515.813459311617</v>
      </c>
    </row>
    <row r="50" spans="1:8">
      <c r="A50" s="32"/>
      <c r="B50" s="256">
        <v>17</v>
      </c>
      <c r="C50" s="272" t="s">
        <v>221</v>
      </c>
      <c r="D50" s="518">
        <f>'11 - EU LIQ1'!H39</f>
        <v>327.92610000000002</v>
      </c>
      <c r="E50" s="518">
        <v>323.82310000000001</v>
      </c>
      <c r="F50" s="278">
        <v>317.61860000000001</v>
      </c>
      <c r="G50" s="519">
        <v>311.77420000000001</v>
      </c>
      <c r="H50" s="278">
        <v>304.17270000000002</v>
      </c>
    </row>
    <row r="51" spans="1:8">
      <c r="A51" s="32"/>
      <c r="B51" s="638" t="s">
        <v>222</v>
      </c>
      <c r="C51" s="639"/>
      <c r="D51" s="639"/>
      <c r="E51" s="639"/>
      <c r="F51" s="639"/>
      <c r="G51" s="639"/>
      <c r="H51" s="640"/>
    </row>
    <row r="52" spans="1:8">
      <c r="A52" s="32"/>
      <c r="B52" s="256">
        <v>18</v>
      </c>
      <c r="C52" s="272" t="s">
        <v>223</v>
      </c>
      <c r="D52" s="514">
        <f>'12 - EU LIQ2'!H23</f>
        <v>116002.178585079</v>
      </c>
      <c r="E52" s="514">
        <v>114389.19859955499</v>
      </c>
      <c r="F52" s="516">
        <v>109418.83773429599</v>
      </c>
      <c r="G52" s="515">
        <v>108733.30596534652</v>
      </c>
      <c r="H52" s="515">
        <v>106467.39542243298</v>
      </c>
    </row>
    <row r="53" spans="1:8">
      <c r="A53" s="32"/>
      <c r="B53" s="256">
        <v>19</v>
      </c>
      <c r="C53" s="272" t="s">
        <v>224</v>
      </c>
      <c r="D53" s="514">
        <f>'12 - EU LIQ2'!H49</f>
        <v>76423.209637912005</v>
      </c>
      <c r="E53" s="514">
        <v>76434.977098898889</v>
      </c>
      <c r="F53" s="516">
        <v>75228.052435852194</v>
      </c>
      <c r="G53" s="515">
        <v>73197.904916353</v>
      </c>
      <c r="H53" s="515">
        <v>71049.80080993181</v>
      </c>
    </row>
    <row r="54" spans="1:8">
      <c r="A54" s="32"/>
      <c r="B54" s="256">
        <v>20</v>
      </c>
      <c r="C54" s="279" t="s">
        <v>225</v>
      </c>
      <c r="D54" s="518">
        <f>'12 - EU LIQ2'!H53</f>
        <v>151.78920008030201</v>
      </c>
      <c r="E54" s="518">
        <v>149.65556730859899</v>
      </c>
      <c r="F54" s="278">
        <v>145.44951542856799</v>
      </c>
      <c r="G54" s="280">
        <v>148.547019330132</v>
      </c>
      <c r="H54" s="280">
        <v>149.84897101576399</v>
      </c>
    </row>
    <row r="55" spans="1:8">
      <c r="A55" s="32"/>
    </row>
    <row r="56" spans="1:8">
      <c r="A56" s="32"/>
    </row>
    <row r="57" spans="1:8">
      <c r="A57" s="32"/>
    </row>
    <row r="58" spans="1:8">
      <c r="A58" s="32"/>
    </row>
    <row r="59" spans="1:8">
      <c r="A59" s="32"/>
    </row>
    <row r="60" spans="1:8">
      <c r="A60" s="32"/>
    </row>
    <row r="61" spans="1:8">
      <c r="A61" s="32"/>
    </row>
    <row r="62" spans="1:8">
      <c r="A62" s="32"/>
    </row>
    <row r="63" spans="1:8">
      <c r="A63" s="32"/>
    </row>
    <row r="64" spans="1:8">
      <c r="A64" s="32"/>
    </row>
    <row r="65" spans="1:1">
      <c r="A65" s="32"/>
    </row>
    <row r="66" spans="1:1">
      <c r="A66" s="32"/>
    </row>
    <row r="67" spans="1:1">
      <c r="A67" s="32"/>
    </row>
    <row r="68" spans="1:1">
      <c r="A68" s="32"/>
    </row>
    <row r="69" spans="1:1">
      <c r="A69" s="32"/>
    </row>
    <row r="70" spans="1:1">
      <c r="A70" s="32"/>
    </row>
    <row r="71" spans="1:1">
      <c r="A71" s="32"/>
    </row>
    <row r="72" spans="1:1">
      <c r="A72" s="32"/>
    </row>
    <row r="73" spans="1:1">
      <c r="A73" s="32"/>
    </row>
    <row r="74" spans="1:1">
      <c r="A74" s="32"/>
    </row>
    <row r="75" spans="1:1">
      <c r="A75" s="32"/>
    </row>
    <row r="76" spans="1:1">
      <c r="A76" s="32"/>
    </row>
    <row r="77" spans="1:1">
      <c r="A77" s="32"/>
    </row>
    <row r="78" spans="1:1">
      <c r="A78" s="32"/>
    </row>
    <row r="79" spans="1:1">
      <c r="A79" s="32"/>
    </row>
    <row r="80" spans="1:1">
      <c r="A80" s="32"/>
    </row>
    <row r="81" spans="1:1">
      <c r="A81" s="32"/>
    </row>
    <row r="82" spans="1:1">
      <c r="A82" s="32"/>
    </row>
    <row r="83" spans="1:1">
      <c r="A83" s="32"/>
    </row>
    <row r="84" spans="1:1">
      <c r="A84" s="32"/>
    </row>
    <row r="85" spans="1:1">
      <c r="A85" s="32"/>
    </row>
    <row r="86" spans="1:1">
      <c r="A86" s="32"/>
    </row>
    <row r="87" spans="1:1">
      <c r="A87" s="32"/>
    </row>
    <row r="88" spans="1:1">
      <c r="A88" s="32"/>
    </row>
    <row r="89" spans="1:1">
      <c r="A89" s="32"/>
    </row>
    <row r="90" spans="1:1">
      <c r="A90" s="32"/>
    </row>
    <row r="91" spans="1:1">
      <c r="A91" s="32"/>
    </row>
    <row r="92" spans="1:1">
      <c r="A92" s="32"/>
    </row>
    <row r="93" spans="1:1">
      <c r="A93" s="32"/>
    </row>
    <row r="94" spans="1:1">
      <c r="A94" s="32"/>
    </row>
    <row r="95" spans="1:1">
      <c r="A95" s="32"/>
    </row>
    <row r="96" spans="1:1">
      <c r="A96" s="32"/>
    </row>
    <row r="97" spans="1:9">
      <c r="A97" s="32"/>
    </row>
    <row r="98" spans="1:9">
      <c r="A98" s="32"/>
    </row>
    <row r="99" spans="1:9">
      <c r="A99" s="32"/>
    </row>
    <row r="100" spans="1:9">
      <c r="A100" s="32"/>
    </row>
    <row r="101" spans="1:9">
      <c r="A101" s="32"/>
    </row>
    <row r="102" spans="1:9">
      <c r="A102" s="32"/>
    </row>
    <row r="103" spans="1:9">
      <c r="A103" s="32"/>
    </row>
    <row r="104" spans="1:9">
      <c r="A104" s="32"/>
    </row>
    <row r="105" spans="1:9">
      <c r="A105" s="32"/>
      <c r="B105" s="32"/>
      <c r="C105" s="32"/>
      <c r="D105" s="32"/>
      <c r="E105" s="32"/>
      <c r="F105" s="32"/>
      <c r="G105" s="32"/>
      <c r="H105" s="32"/>
      <c r="I105" s="32"/>
    </row>
    <row r="106" spans="1:9">
      <c r="A106" s="32"/>
      <c r="B106" s="32"/>
      <c r="C106" s="32"/>
      <c r="D106" s="32"/>
      <c r="E106" s="32"/>
      <c r="F106" s="32"/>
      <c r="G106" s="32"/>
      <c r="H106" s="32"/>
      <c r="I106" s="32"/>
    </row>
    <row r="107" spans="1:9">
      <c r="A107" s="32"/>
      <c r="B107" s="32"/>
      <c r="C107" s="32"/>
      <c r="D107" s="32"/>
      <c r="E107" s="32"/>
      <c r="F107" s="32"/>
      <c r="G107" s="32"/>
      <c r="H107" s="32"/>
      <c r="I107" s="32"/>
    </row>
    <row r="108" spans="1:9">
      <c r="A108" s="32"/>
      <c r="B108" s="32"/>
      <c r="C108" s="32"/>
      <c r="D108" s="32"/>
      <c r="E108" s="32"/>
      <c r="F108" s="32"/>
      <c r="G108" s="32"/>
      <c r="H108" s="32"/>
      <c r="I108" s="32"/>
    </row>
    <row r="109" spans="1:9">
      <c r="A109" s="32"/>
      <c r="B109" s="32"/>
      <c r="C109" s="32"/>
      <c r="D109" s="32"/>
      <c r="E109" s="32"/>
      <c r="F109" s="32"/>
      <c r="G109" s="32"/>
      <c r="H109" s="32"/>
      <c r="I109" s="32"/>
    </row>
    <row r="110" spans="1:9">
      <c r="A110" s="32"/>
      <c r="B110" s="32"/>
      <c r="C110" s="32"/>
      <c r="D110" s="32"/>
      <c r="E110" s="32"/>
      <c r="F110" s="32"/>
      <c r="G110" s="32"/>
      <c r="H110" s="32"/>
      <c r="I110" s="32"/>
    </row>
    <row r="111" spans="1:9">
      <c r="A111" s="32"/>
      <c r="B111" s="32"/>
      <c r="C111" s="32"/>
      <c r="D111" s="32"/>
      <c r="E111" s="32"/>
      <c r="F111" s="32"/>
      <c r="G111" s="32"/>
      <c r="H111" s="32"/>
      <c r="I111" s="32"/>
    </row>
    <row r="112" spans="1:9">
      <c r="A112" s="32"/>
      <c r="B112" s="32"/>
      <c r="C112" s="32"/>
      <c r="D112" s="32"/>
      <c r="E112" s="32"/>
      <c r="F112" s="32"/>
      <c r="G112" s="32"/>
      <c r="H112" s="32"/>
      <c r="I112" s="32"/>
    </row>
    <row r="113" spans="1:9">
      <c r="A113" s="32"/>
      <c r="B113" s="32"/>
      <c r="C113" s="32"/>
      <c r="D113" s="32"/>
      <c r="E113" s="32"/>
      <c r="F113" s="32"/>
      <c r="G113" s="32"/>
      <c r="H113" s="32"/>
      <c r="I113" s="32"/>
    </row>
    <row r="114" spans="1:9">
      <c r="A114" s="32"/>
      <c r="B114" s="32"/>
      <c r="C114" s="32"/>
      <c r="D114" s="32"/>
      <c r="E114" s="32"/>
      <c r="F114" s="32"/>
      <c r="G114" s="32"/>
      <c r="H114" s="32"/>
      <c r="I114" s="32"/>
    </row>
    <row r="115" spans="1:9">
      <c r="A115" s="32"/>
      <c r="B115" s="32"/>
      <c r="C115" s="32"/>
      <c r="D115" s="32"/>
      <c r="E115" s="32"/>
      <c r="F115" s="32"/>
      <c r="G115" s="32"/>
      <c r="H115" s="32"/>
      <c r="I115" s="32"/>
    </row>
    <row r="116" spans="1:9">
      <c r="A116" s="32"/>
      <c r="B116" s="32"/>
      <c r="C116" s="32"/>
      <c r="D116" s="32"/>
      <c r="E116" s="32"/>
      <c r="F116" s="32"/>
      <c r="G116" s="32"/>
      <c r="H116" s="32"/>
      <c r="I116" s="32"/>
    </row>
    <row r="117" spans="1:9">
      <c r="A117" s="32"/>
      <c r="B117" s="32"/>
      <c r="C117" s="32"/>
      <c r="D117" s="32"/>
      <c r="E117" s="32"/>
      <c r="F117" s="32"/>
      <c r="G117" s="32"/>
      <c r="H117" s="32"/>
      <c r="I117" s="32"/>
    </row>
    <row r="118" spans="1:9">
      <c r="A118" s="32"/>
      <c r="B118" s="32"/>
      <c r="C118" s="32"/>
      <c r="D118" s="32"/>
      <c r="E118" s="32"/>
      <c r="F118" s="32"/>
      <c r="G118" s="32"/>
      <c r="H118" s="32"/>
      <c r="I118" s="32"/>
    </row>
    <row r="119" spans="1:9">
      <c r="A119" s="32"/>
      <c r="B119" s="32"/>
      <c r="C119" s="32"/>
      <c r="D119" s="32"/>
      <c r="E119" s="32"/>
      <c r="F119" s="32"/>
      <c r="G119" s="32"/>
      <c r="H119" s="32"/>
      <c r="I119" s="32"/>
    </row>
    <row r="120" spans="1:9">
      <c r="A120" s="32"/>
      <c r="B120" s="32"/>
      <c r="C120" s="32"/>
      <c r="D120" s="32"/>
      <c r="E120" s="32"/>
      <c r="F120" s="32"/>
      <c r="G120" s="32"/>
      <c r="H120" s="32"/>
      <c r="I120" s="32"/>
    </row>
    <row r="121" spans="1:9">
      <c r="A121" s="32"/>
      <c r="B121" s="32"/>
      <c r="C121" s="32"/>
      <c r="D121" s="32"/>
      <c r="E121" s="32"/>
      <c r="F121" s="32"/>
      <c r="G121" s="32"/>
      <c r="H121" s="32"/>
      <c r="I121" s="32"/>
    </row>
    <row r="122" spans="1:9">
      <c r="A122" s="32"/>
      <c r="B122" s="32"/>
      <c r="C122" s="32"/>
      <c r="D122" s="32"/>
      <c r="E122" s="32"/>
      <c r="F122" s="32"/>
      <c r="G122" s="32"/>
      <c r="H122" s="32"/>
      <c r="I122" s="32"/>
    </row>
    <row r="123" spans="1:9">
      <c r="A123" s="32"/>
      <c r="B123" s="32"/>
      <c r="C123" s="32"/>
      <c r="D123" s="32"/>
      <c r="E123" s="32"/>
      <c r="F123" s="32"/>
      <c r="G123" s="32"/>
      <c r="H123" s="32"/>
      <c r="I123" s="32"/>
    </row>
    <row r="124" spans="1:9">
      <c r="A124" s="32"/>
      <c r="B124" s="32"/>
      <c r="C124" s="32"/>
      <c r="D124" s="32"/>
      <c r="E124" s="32"/>
      <c r="F124" s="32"/>
      <c r="G124" s="32"/>
      <c r="H124" s="32"/>
      <c r="I124" s="32"/>
    </row>
    <row r="125" spans="1:9">
      <c r="A125" s="32"/>
      <c r="B125" s="32"/>
      <c r="C125" s="32"/>
      <c r="D125" s="32"/>
      <c r="E125" s="32"/>
      <c r="F125" s="32"/>
      <c r="G125" s="32"/>
      <c r="H125" s="32"/>
      <c r="I125" s="32"/>
    </row>
    <row r="126" spans="1:9">
      <c r="A126" s="32"/>
      <c r="B126" s="32"/>
      <c r="C126" s="32"/>
      <c r="D126" s="32"/>
      <c r="E126" s="32"/>
      <c r="F126" s="32"/>
      <c r="G126" s="32"/>
      <c r="H126" s="32"/>
      <c r="I126" s="32"/>
    </row>
    <row r="127" spans="1:9">
      <c r="A127" s="32"/>
      <c r="B127" s="32"/>
      <c r="C127" s="32"/>
      <c r="D127" s="32"/>
      <c r="E127" s="32"/>
      <c r="F127" s="32"/>
      <c r="G127" s="32"/>
      <c r="H127" s="32"/>
      <c r="I127" s="32"/>
    </row>
    <row r="128" spans="1:9">
      <c r="A128" s="32"/>
      <c r="B128" s="32"/>
      <c r="C128" s="32"/>
      <c r="D128" s="32"/>
      <c r="E128" s="32"/>
      <c r="F128" s="32"/>
      <c r="G128" s="32"/>
      <c r="H128" s="32"/>
      <c r="I128" s="32"/>
    </row>
    <row r="129" spans="1:9">
      <c r="A129" s="32"/>
      <c r="B129" s="32"/>
      <c r="C129" s="32"/>
      <c r="D129" s="32"/>
      <c r="E129" s="32"/>
      <c r="F129" s="32"/>
      <c r="G129" s="32"/>
      <c r="H129" s="32"/>
      <c r="I129" s="32"/>
    </row>
    <row r="130" spans="1:9">
      <c r="A130" s="32"/>
      <c r="B130" s="32"/>
      <c r="C130" s="32"/>
      <c r="D130" s="32"/>
      <c r="E130" s="32"/>
      <c r="F130" s="32"/>
      <c r="G130" s="32"/>
      <c r="H130" s="32"/>
      <c r="I130" s="32"/>
    </row>
    <row r="131" spans="1:9">
      <c r="A131" s="32"/>
      <c r="B131" s="32"/>
      <c r="C131" s="32"/>
      <c r="D131" s="32"/>
      <c r="E131" s="32"/>
      <c r="F131" s="32"/>
      <c r="G131" s="32"/>
      <c r="H131" s="32"/>
      <c r="I131" s="32"/>
    </row>
    <row r="132" spans="1:9">
      <c r="A132" s="32"/>
      <c r="B132" s="32"/>
      <c r="C132" s="32"/>
      <c r="D132" s="32"/>
      <c r="E132" s="32"/>
      <c r="F132" s="32"/>
      <c r="G132" s="32"/>
      <c r="H132" s="32"/>
      <c r="I132" s="32"/>
    </row>
    <row r="133" spans="1:9">
      <c r="A133" s="32"/>
      <c r="B133" s="32"/>
      <c r="C133" s="32"/>
      <c r="D133" s="32"/>
      <c r="E133" s="32"/>
      <c r="F133" s="32"/>
      <c r="G133" s="32"/>
      <c r="H133" s="32"/>
      <c r="I133" s="32"/>
    </row>
    <row r="134" spans="1:9">
      <c r="A134" s="32"/>
      <c r="B134" s="32"/>
      <c r="C134" s="32"/>
      <c r="D134" s="32"/>
      <c r="E134" s="32"/>
      <c r="F134" s="32"/>
      <c r="G134" s="32"/>
      <c r="H134" s="32"/>
      <c r="I134" s="32"/>
    </row>
  </sheetData>
  <mergeCells count="11">
    <mergeCell ref="B51:H51"/>
    <mergeCell ref="B42:H42"/>
    <mergeCell ref="B5:C5"/>
    <mergeCell ref="B35:H35"/>
    <mergeCell ref="B6:H6"/>
    <mergeCell ref="B10:H10"/>
    <mergeCell ref="B13:H13"/>
    <mergeCell ref="B20:H20"/>
    <mergeCell ref="B25:H25"/>
    <mergeCell ref="B38:H38"/>
    <mergeCell ref="B45:H45"/>
  </mergeCells>
  <hyperlinks>
    <hyperlink ref="K2" location="'Index '!A1" display="Return to index" xr:uid="{2433ECD2-3DD6-4E8C-A758-09D834C5863C}"/>
  </hyperlinks>
  <pageMargins left="0.70866141732283472" right="0.70866141732283472" top="0.74803149606299213" bottom="0.74803149606299213" header="0.31496062992125984" footer="0.31496062992125984"/>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N43"/>
  <sheetViews>
    <sheetView showGridLines="0" zoomScale="90" zoomScaleNormal="90" workbookViewId="0">
      <selection activeCell="K23" sqref="K23"/>
    </sheetView>
  </sheetViews>
  <sheetFormatPr defaultColWidth="9.28515625" defaultRowHeight="15"/>
  <cols>
    <col min="1" max="1" width="3.5703125" customWidth="1"/>
    <col min="2" max="2" width="7.5703125" customWidth="1"/>
    <col min="3" max="3" width="66.42578125" customWidth="1"/>
    <col min="4" max="4" width="18" style="7" customWidth="1"/>
    <col min="5" max="5" width="18.7109375" style="7" bestFit="1" customWidth="1"/>
    <col min="6" max="6" width="18" style="7" customWidth="1"/>
    <col min="7" max="8" width="10.7109375" customWidth="1"/>
    <col min="9" max="9" width="15.7109375" customWidth="1"/>
  </cols>
  <sheetData>
    <row r="1" spans="1:14" ht="22.15" customHeight="1">
      <c r="A1" s="32"/>
      <c r="B1" s="32"/>
      <c r="C1" s="32"/>
      <c r="D1" s="54"/>
      <c r="E1" s="54"/>
      <c r="F1" s="54"/>
    </row>
    <row r="2" spans="1:14" ht="21">
      <c r="A2" s="32"/>
      <c r="B2" s="86" t="s">
        <v>226</v>
      </c>
      <c r="I2" s="201" t="s">
        <v>152</v>
      </c>
    </row>
    <row r="3" spans="1:14">
      <c r="A3" s="32"/>
    </row>
    <row r="4" spans="1:14">
      <c r="A4" s="32"/>
    </row>
    <row r="5" spans="1:14" ht="30" customHeight="1">
      <c r="A5" s="32"/>
      <c r="B5" s="646" t="s">
        <v>153</v>
      </c>
      <c r="C5" s="647"/>
      <c r="D5" s="650" t="s">
        <v>227</v>
      </c>
      <c r="E5" s="650"/>
      <c r="F5" s="250" t="s">
        <v>228</v>
      </c>
    </row>
    <row r="6" spans="1:14">
      <c r="A6" s="32"/>
      <c r="B6" s="648"/>
      <c r="C6" s="649"/>
      <c r="D6" s="251" t="s">
        <v>154</v>
      </c>
      <c r="E6" s="251" t="s">
        <v>155</v>
      </c>
      <c r="F6" s="251" t="s">
        <v>154</v>
      </c>
    </row>
    <row r="7" spans="1:14">
      <c r="A7" s="32"/>
      <c r="B7" s="252">
        <v>1</v>
      </c>
      <c r="C7" s="253" t="s">
        <v>229</v>
      </c>
      <c r="D7" s="254">
        <f>SUM(D8:D12)</f>
        <v>54261.046646856201</v>
      </c>
      <c r="E7" s="254">
        <v>53512.437564287415</v>
      </c>
      <c r="F7" s="254">
        <f>SUM(F8:F12)</f>
        <v>4340.8837317484958</v>
      </c>
    </row>
    <row r="8" spans="1:14">
      <c r="A8" s="32"/>
      <c r="B8" s="256">
        <v>2</v>
      </c>
      <c r="C8" s="235" t="s">
        <v>230</v>
      </c>
      <c r="D8" s="258">
        <v>54261.046646856201</v>
      </c>
      <c r="E8" s="257">
        <v>53512.437564287415</v>
      </c>
      <c r="F8" s="258">
        <f>0.08*D8</f>
        <v>4340.8837317484958</v>
      </c>
    </row>
    <row r="9" spans="1:14">
      <c r="A9" s="32"/>
      <c r="B9" s="256">
        <v>3</v>
      </c>
      <c r="C9" s="235" t="s">
        <v>231</v>
      </c>
      <c r="D9" s="258">
        <v>0</v>
      </c>
      <c r="E9" s="258">
        <v>0</v>
      </c>
      <c r="F9" s="258">
        <f>0.08*D9</f>
        <v>0</v>
      </c>
    </row>
    <row r="10" spans="1:14">
      <c r="A10" s="32"/>
      <c r="B10" s="256">
        <v>4</v>
      </c>
      <c r="C10" s="235" t="s">
        <v>232</v>
      </c>
      <c r="D10" s="258">
        <v>0</v>
      </c>
      <c r="E10" s="258">
        <v>0</v>
      </c>
      <c r="F10" s="258">
        <f t="shared" ref="F10:F12" si="0">0.08*D10</f>
        <v>0</v>
      </c>
    </row>
    <row r="11" spans="1:14">
      <c r="A11" s="32"/>
      <c r="B11" s="256" t="s">
        <v>233</v>
      </c>
      <c r="C11" s="235" t="s">
        <v>234</v>
      </c>
      <c r="D11" s="258">
        <v>0</v>
      </c>
      <c r="E11" s="258">
        <v>0</v>
      </c>
      <c r="F11" s="258">
        <f t="shared" si="0"/>
        <v>0</v>
      </c>
      <c r="N11" s="187"/>
    </row>
    <row r="12" spans="1:14">
      <c r="A12" s="32"/>
      <c r="B12" s="256">
        <v>5</v>
      </c>
      <c r="C12" s="235" t="s">
        <v>235</v>
      </c>
      <c r="D12" s="258">
        <v>0</v>
      </c>
      <c r="E12" s="258">
        <v>0</v>
      </c>
      <c r="F12" s="258">
        <f t="shared" si="0"/>
        <v>0</v>
      </c>
    </row>
    <row r="13" spans="1:14">
      <c r="A13" s="32"/>
      <c r="B13" s="252">
        <v>6</v>
      </c>
      <c r="C13" s="253" t="s">
        <v>236</v>
      </c>
      <c r="D13" s="254">
        <f>SUM(D14:D17)</f>
        <v>159.60367392000001</v>
      </c>
      <c r="E13" s="254">
        <v>154.37297071258399</v>
      </c>
      <c r="F13" s="254">
        <f>SUM(F14:F17)</f>
        <v>12.768293913600001</v>
      </c>
    </row>
    <row r="14" spans="1:14">
      <c r="A14" s="32"/>
      <c r="B14" s="256">
        <v>7</v>
      </c>
      <c r="C14" s="235" t="s">
        <v>230</v>
      </c>
      <c r="D14" s="257">
        <v>159.60367392000001</v>
      </c>
      <c r="E14" s="257">
        <v>154.37297071258359</v>
      </c>
      <c r="F14" s="258">
        <f>0.08*D14</f>
        <v>12.768293913600001</v>
      </c>
      <c r="H14" s="202"/>
    </row>
    <row r="15" spans="1:14">
      <c r="A15" s="32"/>
      <c r="B15" s="256">
        <v>8</v>
      </c>
      <c r="C15" s="235" t="s">
        <v>237</v>
      </c>
      <c r="D15" s="499">
        <v>0</v>
      </c>
      <c r="E15" s="258">
        <v>0</v>
      </c>
      <c r="F15" s="258">
        <f t="shared" ref="F15:F17" si="1">0.08*D15</f>
        <v>0</v>
      </c>
      <c r="H15" s="202"/>
    </row>
    <row r="16" spans="1:14">
      <c r="A16" s="32"/>
      <c r="B16" s="256" t="s">
        <v>188</v>
      </c>
      <c r="C16" s="235" t="s">
        <v>238</v>
      </c>
      <c r="D16" s="499">
        <v>0</v>
      </c>
      <c r="E16" s="258">
        <v>0</v>
      </c>
      <c r="F16" s="258">
        <f t="shared" si="1"/>
        <v>0</v>
      </c>
      <c r="H16" s="202"/>
    </row>
    <row r="17" spans="1:8">
      <c r="A17" s="32"/>
      <c r="B17" s="256">
        <v>9</v>
      </c>
      <c r="C17" s="235" t="s">
        <v>239</v>
      </c>
      <c r="D17" s="499">
        <v>0</v>
      </c>
      <c r="E17" s="258">
        <v>0</v>
      </c>
      <c r="F17" s="258">
        <f t="shared" si="1"/>
        <v>0</v>
      </c>
      <c r="H17" s="202"/>
    </row>
    <row r="18" spans="1:8">
      <c r="A18" s="32"/>
      <c r="B18" s="252">
        <v>10</v>
      </c>
      <c r="C18" s="253" t="s">
        <v>240</v>
      </c>
      <c r="D18" s="254">
        <f>SUM(D19:D21)</f>
        <v>206.63753863207597</v>
      </c>
      <c r="E18" s="254">
        <v>200.29647971313088</v>
      </c>
      <c r="F18" s="254">
        <f>SUM(F19:F21)</f>
        <v>16.531003090566077</v>
      </c>
      <c r="H18" s="202"/>
    </row>
    <row r="19" spans="1:8">
      <c r="A19" s="32"/>
      <c r="B19" s="256" t="s">
        <v>194</v>
      </c>
      <c r="C19" s="235" t="s">
        <v>241</v>
      </c>
      <c r="D19" s="258">
        <v>206.63753863207597</v>
      </c>
      <c r="E19" s="258">
        <v>200.29647971313088</v>
      </c>
      <c r="F19" s="258">
        <f>0.08*D19</f>
        <v>16.531003090566077</v>
      </c>
    </row>
    <row r="20" spans="1:8">
      <c r="A20" s="32"/>
      <c r="B20" s="256" t="s">
        <v>242</v>
      </c>
      <c r="C20" s="235" t="s">
        <v>243</v>
      </c>
      <c r="D20" s="258">
        <v>0</v>
      </c>
      <c r="E20" s="258">
        <v>0</v>
      </c>
      <c r="F20" s="258">
        <f>0.08*D20</f>
        <v>0</v>
      </c>
    </row>
    <row r="21" spans="1:8">
      <c r="A21" s="32"/>
      <c r="B21" s="256" t="s">
        <v>244</v>
      </c>
      <c r="C21" s="235" t="s">
        <v>245</v>
      </c>
      <c r="D21" s="258">
        <v>0</v>
      </c>
      <c r="E21" s="258">
        <v>0</v>
      </c>
      <c r="F21" s="258">
        <v>0</v>
      </c>
    </row>
    <row r="22" spans="1:8">
      <c r="A22" s="32"/>
      <c r="B22" s="252">
        <v>15</v>
      </c>
      <c r="C22" s="253" t="s">
        <v>246</v>
      </c>
      <c r="D22" s="254">
        <v>0</v>
      </c>
      <c r="E22" s="254">
        <v>0</v>
      </c>
      <c r="F22" s="254">
        <f>0.08*D22</f>
        <v>0</v>
      </c>
    </row>
    <row r="23" spans="1:8">
      <c r="A23" s="32"/>
      <c r="B23" s="252">
        <v>16</v>
      </c>
      <c r="C23" s="253" t="s">
        <v>247</v>
      </c>
      <c r="D23" s="254">
        <f>SUM(D24:D27)</f>
        <v>0</v>
      </c>
      <c r="E23" s="254">
        <v>0</v>
      </c>
      <c r="F23" s="254">
        <f>SUM(F24:F27)</f>
        <v>0</v>
      </c>
    </row>
    <row r="24" spans="1:8">
      <c r="A24" s="32"/>
      <c r="B24" s="256">
        <v>17</v>
      </c>
      <c r="C24" s="235" t="s">
        <v>248</v>
      </c>
      <c r="D24" s="258"/>
      <c r="E24" s="258">
        <v>0</v>
      </c>
      <c r="F24" s="258">
        <f>0.08*D24</f>
        <v>0</v>
      </c>
    </row>
    <row r="25" spans="1:8">
      <c r="A25" s="32"/>
      <c r="B25" s="256">
        <v>18</v>
      </c>
      <c r="C25" s="235" t="s">
        <v>249</v>
      </c>
      <c r="D25" s="258">
        <v>0</v>
      </c>
      <c r="E25" s="258">
        <v>0</v>
      </c>
      <c r="F25" s="258">
        <f t="shared" ref="F25:F27" si="2">0.08*D25</f>
        <v>0</v>
      </c>
    </row>
    <row r="26" spans="1:8">
      <c r="A26" s="32"/>
      <c r="B26" s="256">
        <v>19</v>
      </c>
      <c r="C26" s="235" t="s">
        <v>250</v>
      </c>
      <c r="D26" s="258">
        <v>0</v>
      </c>
      <c r="E26" s="258">
        <v>0</v>
      </c>
      <c r="F26" s="258">
        <f t="shared" si="2"/>
        <v>0</v>
      </c>
    </row>
    <row r="27" spans="1:8">
      <c r="A27" s="32"/>
      <c r="B27" s="256" t="s">
        <v>251</v>
      </c>
      <c r="C27" s="259" t="s">
        <v>252</v>
      </c>
      <c r="D27" s="258">
        <v>0</v>
      </c>
      <c r="E27" s="258">
        <v>0</v>
      </c>
      <c r="F27" s="258">
        <f t="shared" si="2"/>
        <v>0</v>
      </c>
    </row>
    <row r="28" spans="1:8">
      <c r="A28" s="32"/>
      <c r="B28" s="252">
        <v>20</v>
      </c>
      <c r="C28" s="253" t="s">
        <v>253</v>
      </c>
      <c r="D28" s="254">
        <f>SUM(D29:D31)</f>
        <v>6454.2241960172005</v>
      </c>
      <c r="E28" s="254">
        <v>6230.5298381744506</v>
      </c>
      <c r="F28" s="254">
        <f>SUM(F29:F31)</f>
        <v>516.33793568137605</v>
      </c>
    </row>
    <row r="29" spans="1:8">
      <c r="A29" s="32"/>
      <c r="B29" s="256">
        <v>21</v>
      </c>
      <c r="C29" s="235" t="s">
        <v>254</v>
      </c>
      <c r="D29" s="257">
        <v>6454.2241960172005</v>
      </c>
      <c r="E29" s="257">
        <v>6230.5298381744506</v>
      </c>
      <c r="F29" s="258">
        <f>0.08*D29</f>
        <v>516.33793568137605</v>
      </c>
    </row>
    <row r="30" spans="1:8">
      <c r="A30" s="32"/>
      <c r="B30" s="256" t="s">
        <v>255</v>
      </c>
      <c r="C30" s="235" t="s">
        <v>256</v>
      </c>
      <c r="D30" s="257">
        <v>0</v>
      </c>
      <c r="E30" s="258">
        <v>0</v>
      </c>
      <c r="F30" s="258">
        <f t="shared" ref="F30:F31" si="3">0.08*D30</f>
        <v>0</v>
      </c>
    </row>
    <row r="31" spans="1:8">
      <c r="A31" s="32"/>
      <c r="B31" s="256">
        <v>22</v>
      </c>
      <c r="C31" s="235" t="s">
        <v>257</v>
      </c>
      <c r="D31" s="258">
        <v>0</v>
      </c>
      <c r="E31" s="258">
        <v>0</v>
      </c>
      <c r="F31" s="258">
        <f t="shared" si="3"/>
        <v>0</v>
      </c>
    </row>
    <row r="32" spans="1:8">
      <c r="A32" s="32"/>
      <c r="B32" s="252" t="s">
        <v>258</v>
      </c>
      <c r="C32" s="253" t="s">
        <v>259</v>
      </c>
      <c r="D32" s="254">
        <v>0</v>
      </c>
      <c r="E32" s="254">
        <v>0</v>
      </c>
      <c r="F32" s="254">
        <v>0</v>
      </c>
    </row>
    <row r="33" spans="1:8">
      <c r="A33" s="32"/>
      <c r="B33" s="252">
        <v>24</v>
      </c>
      <c r="C33" s="253" t="s">
        <v>260</v>
      </c>
      <c r="D33" s="254">
        <v>6558.4733643019999</v>
      </c>
      <c r="E33" s="254">
        <v>6558.4733643019999</v>
      </c>
      <c r="F33" s="254">
        <v>730.38335299999994</v>
      </c>
    </row>
    <row r="34" spans="1:8">
      <c r="A34" s="32"/>
      <c r="B34" s="252" t="s">
        <v>261</v>
      </c>
      <c r="C34" s="253" t="s">
        <v>262</v>
      </c>
      <c r="D34" s="254">
        <v>0</v>
      </c>
      <c r="E34" s="254">
        <v>0</v>
      </c>
      <c r="F34" s="254">
        <v>0</v>
      </c>
      <c r="H34" s="202"/>
    </row>
    <row r="35" spans="1:8" ht="30">
      <c r="B35" s="252">
        <v>25</v>
      </c>
      <c r="C35" s="253" t="s">
        <v>263</v>
      </c>
      <c r="D35" s="255">
        <v>733.99075885000002</v>
      </c>
      <c r="E35" s="255">
        <v>540.13944245999994</v>
      </c>
      <c r="F35" s="254">
        <v>99.765112360109413</v>
      </c>
    </row>
    <row r="36" spans="1:8">
      <c r="B36" s="252">
        <v>26</v>
      </c>
      <c r="C36" s="253" t="s">
        <v>264</v>
      </c>
      <c r="D36" s="255">
        <v>0</v>
      </c>
      <c r="E36" s="255">
        <v>0</v>
      </c>
      <c r="F36" s="254">
        <v>0</v>
      </c>
    </row>
    <row r="37" spans="1:8">
      <c r="B37" s="252">
        <v>27</v>
      </c>
      <c r="C37" s="253" t="s">
        <v>265</v>
      </c>
      <c r="D37" s="255">
        <v>0</v>
      </c>
      <c r="E37" s="255">
        <v>0</v>
      </c>
      <c r="F37" s="254">
        <v>0</v>
      </c>
    </row>
    <row r="38" spans="1:8">
      <c r="B38" s="252">
        <v>28</v>
      </c>
      <c r="C38" s="253" t="s">
        <v>266</v>
      </c>
      <c r="D38" s="255">
        <v>0</v>
      </c>
      <c r="E38" s="255">
        <v>0</v>
      </c>
      <c r="F38" s="254">
        <v>0</v>
      </c>
    </row>
    <row r="39" spans="1:8">
      <c r="B39" s="252">
        <v>29</v>
      </c>
      <c r="C39" s="253" t="s">
        <v>267</v>
      </c>
      <c r="D39" s="255">
        <f>D7+D13+D18+D22+D23+D28+D32+D33</f>
        <v>67639.985419727469</v>
      </c>
      <c r="E39" s="255">
        <v>66656.110217189576</v>
      </c>
      <c r="F39" s="254">
        <v>5350.6459516898967</v>
      </c>
    </row>
    <row r="43" spans="1:8">
      <c r="F43" s="4"/>
    </row>
  </sheetData>
  <mergeCells count="2">
    <mergeCell ref="B5:C6"/>
    <mergeCell ref="D5:E5"/>
  </mergeCells>
  <conditionalFormatting sqref="D8">
    <cfRule type="cellIs" dxfId="28" priority="1" stopIfTrue="1" operator="lessThan">
      <formula>0</formula>
    </cfRule>
  </conditionalFormatting>
  <conditionalFormatting sqref="D7:E7 F7:F19 D20:F21 F22:F31 D32:F34">
    <cfRule type="cellIs" dxfId="27" priority="5" stopIfTrue="1" operator="lessThan">
      <formula>0</formula>
    </cfRule>
  </conditionalFormatting>
  <conditionalFormatting sqref="D9:E13">
    <cfRule type="cellIs" dxfId="26" priority="6" stopIfTrue="1" operator="lessThan">
      <formula>0</formula>
    </cfRule>
  </conditionalFormatting>
  <conditionalFormatting sqref="D15:E19">
    <cfRule type="cellIs" dxfId="25" priority="3" stopIfTrue="1" operator="lessThan">
      <formula>0</formula>
    </cfRule>
  </conditionalFormatting>
  <conditionalFormatting sqref="D22:E28">
    <cfRule type="cellIs" dxfId="24" priority="4" stopIfTrue="1" operator="lessThan">
      <formula>0</formula>
    </cfRule>
  </conditionalFormatting>
  <conditionalFormatting sqref="D31:E31">
    <cfRule type="cellIs" dxfId="23" priority="8" stopIfTrue="1" operator="lessThan">
      <formula>0</formula>
    </cfRule>
  </conditionalFormatting>
  <conditionalFormatting sqref="E30">
    <cfRule type="cellIs" dxfId="22" priority="2" stopIfTrue="1" operator="lessThan">
      <formula>0</formula>
    </cfRule>
  </conditionalFormatting>
  <conditionalFormatting sqref="F35:F39">
    <cfRule type="cellIs" dxfId="21" priority="7" stopIfTrue="1" operator="lessThan">
      <formula>0</formula>
    </cfRule>
  </conditionalFormatting>
  <hyperlinks>
    <hyperlink ref="I2" location="'Index '!A1" display="Return to index" xr:uid="{2DE739F2-B517-495F-A53F-593B3DE40231}"/>
  </hyperlinks>
  <pageMargins left="0.70866141732283472" right="0.70866141732283472" top="0.74803149606299213" bottom="0.74803149606299213" header="0.31496062992125984" footer="0.31496062992125984"/>
  <pageSetup paperSize="9" scale="97" orientation="landscape" r:id="rId1"/>
  <ignoredErrors>
    <ignoredError sqref="F7:F12 D7 F19:F22 D23:D24 D13 F24:F27 F29:F31 F14:F17" unlockedFormula="1"/>
    <ignoredError sqref="D18 D28" formulaRange="1" unlockedFormula="1"/>
    <ignoredError sqref="F23 F28 F13" formula="1" unlockedFormula="1"/>
    <ignoredError sqref="F1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0">
    <pageSetUpPr fitToPage="1"/>
  </sheetPr>
  <dimension ref="B2:N118"/>
  <sheetViews>
    <sheetView showGridLines="0" topLeftCell="B93" zoomScale="90" zoomScaleNormal="90" workbookViewId="0">
      <selection activeCell="G108" sqref="G108"/>
    </sheetView>
  </sheetViews>
  <sheetFormatPr defaultColWidth="9.28515625" defaultRowHeight="15"/>
  <cols>
    <col min="1" max="2" width="9.28515625" style="13"/>
    <col min="3" max="3" width="82" style="13" customWidth="1"/>
    <col min="4" max="4" width="23.28515625" style="13" customWidth="1"/>
    <col min="5" max="5" width="40.5703125" style="13" customWidth="1"/>
    <col min="6" max="7" width="10.7109375" style="13" customWidth="1"/>
    <col min="8" max="8" width="15.7109375" style="13" customWidth="1"/>
    <col min="9" max="16384" width="9.28515625" style="13"/>
  </cols>
  <sheetData>
    <row r="2" spans="2:14" ht="21">
      <c r="B2" s="86" t="s">
        <v>268</v>
      </c>
      <c r="H2" s="201" t="s">
        <v>152</v>
      </c>
    </row>
    <row r="3" spans="2:14" ht="21">
      <c r="B3" s="86"/>
    </row>
    <row r="5" spans="2:14" ht="45">
      <c r="B5" s="662" t="s">
        <v>269</v>
      </c>
      <c r="C5" s="663"/>
      <c r="D5" s="250" t="s">
        <v>270</v>
      </c>
      <c r="E5" s="250" t="s">
        <v>271</v>
      </c>
      <c r="F5" s="14"/>
    </row>
    <row r="6" spans="2:14">
      <c r="B6" s="653" t="s">
        <v>272</v>
      </c>
      <c r="C6" s="654"/>
      <c r="D6" s="654"/>
      <c r="E6" s="655"/>
      <c r="F6" s="14"/>
    </row>
    <row r="7" spans="2:14">
      <c r="B7" s="58">
        <v>1</v>
      </c>
      <c r="C7" s="56" t="s">
        <v>273</v>
      </c>
      <c r="D7" s="257">
        <v>2100</v>
      </c>
      <c r="E7" s="287" t="s">
        <v>274</v>
      </c>
      <c r="F7" s="14"/>
    </row>
    <row r="8" spans="2:14">
      <c r="B8" s="260"/>
      <c r="C8" s="272" t="s">
        <v>275</v>
      </c>
      <c r="D8" s="257">
        <v>0</v>
      </c>
      <c r="E8" s="288"/>
      <c r="F8" s="14"/>
    </row>
    <row r="9" spans="2:14">
      <c r="B9" s="260"/>
      <c r="C9" s="272" t="s">
        <v>276</v>
      </c>
      <c r="D9" s="257">
        <v>0</v>
      </c>
      <c r="E9" s="288"/>
      <c r="F9" s="14"/>
    </row>
    <row r="10" spans="2:14">
      <c r="B10" s="260"/>
      <c r="C10" s="272" t="s">
        <v>277</v>
      </c>
      <c r="D10" s="257">
        <v>0</v>
      </c>
      <c r="E10" s="288"/>
      <c r="F10" s="14"/>
    </row>
    <row r="11" spans="2:14">
      <c r="B11" s="260">
        <v>2</v>
      </c>
      <c r="C11" s="272" t="s">
        <v>278</v>
      </c>
      <c r="D11" s="257">
        <v>8249.1149111327832</v>
      </c>
      <c r="E11" s="288"/>
      <c r="F11" s="59"/>
      <c r="N11" s="188"/>
    </row>
    <row r="12" spans="2:14">
      <c r="B12" s="260">
        <v>3</v>
      </c>
      <c r="C12" s="272" t="s">
        <v>279</v>
      </c>
      <c r="D12" s="257">
        <v>1050.9725890044961</v>
      </c>
      <c r="E12" s="288"/>
    </row>
    <row r="13" spans="2:14">
      <c r="B13" s="260" t="s">
        <v>280</v>
      </c>
      <c r="C13" s="272" t="s">
        <v>281</v>
      </c>
      <c r="D13" s="257">
        <v>0</v>
      </c>
      <c r="E13" s="288"/>
    </row>
    <row r="14" spans="2:14" ht="30">
      <c r="B14" s="260">
        <v>4</v>
      </c>
      <c r="C14" s="272" t="s">
        <v>282</v>
      </c>
      <c r="D14" s="257">
        <v>0</v>
      </c>
      <c r="E14" s="288"/>
    </row>
    <row r="15" spans="2:14">
      <c r="B15" s="260">
        <v>5</v>
      </c>
      <c r="C15" s="272" t="s">
        <v>283</v>
      </c>
      <c r="D15" s="257">
        <v>1215.7086067080659</v>
      </c>
      <c r="E15" s="288"/>
    </row>
    <row r="16" spans="2:14">
      <c r="B16" s="260" t="s">
        <v>284</v>
      </c>
      <c r="C16" s="272" t="s">
        <v>285</v>
      </c>
      <c r="D16" s="257">
        <v>468.92087597651113</v>
      </c>
      <c r="E16" s="288"/>
    </row>
    <row r="17" spans="2:5">
      <c r="B17" s="289">
        <v>6</v>
      </c>
      <c r="C17" s="290" t="s">
        <v>286</v>
      </c>
      <c r="D17" s="291">
        <f>SUM(D7:D16)</f>
        <v>13084.716982821856</v>
      </c>
      <c r="E17" s="292"/>
    </row>
    <row r="18" spans="2:5">
      <c r="B18" s="653" t="s">
        <v>287</v>
      </c>
      <c r="C18" s="654"/>
      <c r="D18" s="654"/>
      <c r="E18" s="655"/>
    </row>
    <row r="19" spans="2:5">
      <c r="B19" s="260">
        <v>7</v>
      </c>
      <c r="C19" s="272" t="s">
        <v>288</v>
      </c>
      <c r="D19" s="257">
        <v>-51.634021840860001</v>
      </c>
      <c r="E19" s="288"/>
    </row>
    <row r="20" spans="2:5">
      <c r="B20" s="260">
        <v>8</v>
      </c>
      <c r="C20" s="272" t="s">
        <v>289</v>
      </c>
      <c r="D20" s="257">
        <v>-136.00111568</v>
      </c>
      <c r="E20" s="293" t="s">
        <v>290</v>
      </c>
    </row>
    <row r="21" spans="2:5">
      <c r="B21" s="260">
        <v>9</v>
      </c>
      <c r="C21" s="272" t="s">
        <v>291</v>
      </c>
      <c r="D21" s="257">
        <v>0</v>
      </c>
      <c r="E21" s="294"/>
    </row>
    <row r="22" spans="2:5" ht="45">
      <c r="B22" s="260">
        <v>10</v>
      </c>
      <c r="C22" s="272" t="s">
        <v>292</v>
      </c>
      <c r="D22" s="257">
        <v>0</v>
      </c>
      <c r="E22" s="288"/>
    </row>
    <row r="23" spans="2:5" ht="30">
      <c r="B23" s="260">
        <v>11</v>
      </c>
      <c r="C23" s="272" t="s">
        <v>293</v>
      </c>
      <c r="D23" s="257">
        <v>0</v>
      </c>
      <c r="E23" s="288"/>
    </row>
    <row r="24" spans="2:5">
      <c r="B24" s="260">
        <v>12</v>
      </c>
      <c r="C24" s="272" t="s">
        <v>294</v>
      </c>
      <c r="D24" s="257">
        <v>0</v>
      </c>
      <c r="E24" s="288"/>
    </row>
    <row r="25" spans="2:5">
      <c r="B25" s="260">
        <v>13</v>
      </c>
      <c r="C25" s="272" t="s">
        <v>295</v>
      </c>
      <c r="D25" s="257">
        <v>0</v>
      </c>
      <c r="E25" s="288"/>
    </row>
    <row r="26" spans="2:5" ht="30">
      <c r="B26" s="260">
        <v>14</v>
      </c>
      <c r="C26" s="272" t="s">
        <v>296</v>
      </c>
      <c r="D26" s="257">
        <v>0</v>
      </c>
      <c r="E26" s="288"/>
    </row>
    <row r="27" spans="2:5">
      <c r="B27" s="260">
        <v>15</v>
      </c>
      <c r="C27" s="272" t="s">
        <v>297</v>
      </c>
      <c r="D27" s="257">
        <v>0</v>
      </c>
      <c r="E27" s="288"/>
    </row>
    <row r="28" spans="2:5" ht="36.6" customHeight="1">
      <c r="B28" s="260">
        <v>16</v>
      </c>
      <c r="C28" s="272" t="s">
        <v>298</v>
      </c>
      <c r="D28" s="257">
        <v>-10.69433899</v>
      </c>
      <c r="E28" s="294"/>
    </row>
    <row r="29" spans="2:5" ht="73.150000000000006" customHeight="1">
      <c r="B29" s="260">
        <v>17</v>
      </c>
      <c r="C29" s="272" t="s">
        <v>299</v>
      </c>
      <c r="D29" s="257">
        <v>0</v>
      </c>
      <c r="E29" s="288"/>
    </row>
    <row r="30" spans="2:5" ht="60">
      <c r="B30" s="260">
        <v>18</v>
      </c>
      <c r="C30" s="272" t="s">
        <v>300</v>
      </c>
      <c r="D30" s="257">
        <v>-153.65555134016927</v>
      </c>
      <c r="E30" s="288"/>
    </row>
    <row r="31" spans="2:5" ht="60">
      <c r="B31" s="260">
        <v>19</v>
      </c>
      <c r="C31" s="272" t="s">
        <v>301</v>
      </c>
      <c r="D31" s="257">
        <v>0</v>
      </c>
      <c r="E31" s="288"/>
    </row>
    <row r="32" spans="2:5">
      <c r="B32" s="260">
        <v>20</v>
      </c>
      <c r="C32" s="272" t="s">
        <v>291</v>
      </c>
      <c r="D32" s="257"/>
      <c r="E32" s="294"/>
    </row>
    <row r="33" spans="2:6" ht="30">
      <c r="B33" s="260" t="s">
        <v>302</v>
      </c>
      <c r="C33" s="272" t="s">
        <v>303</v>
      </c>
      <c r="D33" s="257">
        <v>0</v>
      </c>
      <c r="E33" s="295"/>
    </row>
    <row r="34" spans="2:6">
      <c r="B34" s="260" t="s">
        <v>304</v>
      </c>
      <c r="C34" s="272" t="s">
        <v>305</v>
      </c>
      <c r="D34" s="257">
        <v>0</v>
      </c>
      <c r="E34" s="288"/>
    </row>
    <row r="35" spans="2:6">
      <c r="B35" s="260" t="s">
        <v>306</v>
      </c>
      <c r="C35" s="272" t="s">
        <v>307</v>
      </c>
      <c r="D35" s="257">
        <v>0</v>
      </c>
      <c r="E35" s="288"/>
    </row>
    <row r="36" spans="2:6">
      <c r="B36" s="260" t="s">
        <v>308</v>
      </c>
      <c r="C36" s="272" t="s">
        <v>309</v>
      </c>
      <c r="D36" s="257">
        <v>0</v>
      </c>
      <c r="E36" s="288"/>
    </row>
    <row r="37" spans="2:6" ht="45">
      <c r="B37" s="260">
        <v>21</v>
      </c>
      <c r="C37" s="272" t="s">
        <v>310</v>
      </c>
      <c r="D37" s="257">
        <v>0</v>
      </c>
      <c r="E37" s="288"/>
    </row>
    <row r="38" spans="2:6">
      <c r="B38" s="260">
        <v>22</v>
      </c>
      <c r="C38" s="272" t="s">
        <v>311</v>
      </c>
      <c r="D38" s="257">
        <v>0</v>
      </c>
      <c r="E38" s="288"/>
    </row>
    <row r="39" spans="2:6" ht="45">
      <c r="B39" s="260">
        <v>23</v>
      </c>
      <c r="C39" s="272" t="s">
        <v>312</v>
      </c>
      <c r="D39" s="257">
        <v>0</v>
      </c>
      <c r="E39" s="294"/>
    </row>
    <row r="40" spans="2:6">
      <c r="B40" s="260">
        <v>24</v>
      </c>
      <c r="C40" s="272" t="s">
        <v>291</v>
      </c>
      <c r="D40" s="257"/>
      <c r="E40" s="294"/>
    </row>
    <row r="41" spans="2:6">
      <c r="B41" s="260">
        <v>25</v>
      </c>
      <c r="C41" s="272" t="s">
        <v>313</v>
      </c>
      <c r="D41" s="257">
        <v>0</v>
      </c>
      <c r="E41" s="288"/>
    </row>
    <row r="42" spans="2:6">
      <c r="B42" s="260" t="s">
        <v>314</v>
      </c>
      <c r="C42" s="272" t="s">
        <v>315</v>
      </c>
      <c r="D42" s="257">
        <v>0</v>
      </c>
      <c r="E42" s="288"/>
    </row>
    <row r="43" spans="2:6" ht="45">
      <c r="B43" s="260" t="s">
        <v>316</v>
      </c>
      <c r="C43" s="272" t="s">
        <v>317</v>
      </c>
      <c r="D43" s="257">
        <v>0</v>
      </c>
      <c r="E43" s="296"/>
      <c r="F43" s="180"/>
    </row>
    <row r="44" spans="2:6">
      <c r="B44" s="260">
        <v>26</v>
      </c>
      <c r="C44" s="272" t="s">
        <v>291</v>
      </c>
      <c r="D44" s="257"/>
      <c r="E44" s="295"/>
    </row>
    <row r="45" spans="2:6" ht="30">
      <c r="B45" s="260">
        <v>27</v>
      </c>
      <c r="C45" s="272" t="s">
        <v>318</v>
      </c>
      <c r="D45" s="257">
        <v>0</v>
      </c>
      <c r="E45" s="288"/>
    </row>
    <row r="46" spans="2:6">
      <c r="B46" s="260" t="s">
        <v>319</v>
      </c>
      <c r="C46" s="272" t="s">
        <v>320</v>
      </c>
      <c r="D46" s="257">
        <v>-495.14943654449996</v>
      </c>
      <c r="E46" s="288"/>
    </row>
    <row r="47" spans="2:6">
      <c r="B47" s="289">
        <v>28</v>
      </c>
      <c r="C47" s="290" t="s">
        <v>321</v>
      </c>
      <c r="D47" s="257">
        <v>-847.13446439552922</v>
      </c>
      <c r="E47" s="292"/>
    </row>
    <row r="48" spans="2:6">
      <c r="B48" s="289">
        <v>29</v>
      </c>
      <c r="C48" s="290" t="s">
        <v>322</v>
      </c>
      <c r="D48" s="291">
        <f>D17+D47</f>
        <v>12237.582518426327</v>
      </c>
      <c r="E48" s="292"/>
    </row>
    <row r="49" spans="2:5">
      <c r="B49" s="653" t="s">
        <v>323</v>
      </c>
      <c r="C49" s="654"/>
      <c r="D49" s="654"/>
      <c r="E49" s="655"/>
    </row>
    <row r="50" spans="2:5">
      <c r="B50" s="260">
        <v>30</v>
      </c>
      <c r="C50" s="272" t="s">
        <v>273</v>
      </c>
      <c r="D50" s="257">
        <v>871.94674164999992</v>
      </c>
      <c r="E50" s="287" t="s">
        <v>324</v>
      </c>
    </row>
    <row r="51" spans="2:5">
      <c r="B51" s="260">
        <v>31</v>
      </c>
      <c r="C51" s="272" t="s">
        <v>325</v>
      </c>
      <c r="D51" s="257">
        <v>0</v>
      </c>
      <c r="E51" s="295"/>
    </row>
    <row r="52" spans="2:5">
      <c r="B52" s="260">
        <v>32</v>
      </c>
      <c r="C52" s="272" t="s">
        <v>326</v>
      </c>
      <c r="D52" s="257">
        <v>0</v>
      </c>
      <c r="E52" s="295"/>
    </row>
    <row r="53" spans="2:5" ht="30">
      <c r="B53" s="260">
        <v>33</v>
      </c>
      <c r="C53" s="272" t="s">
        <v>327</v>
      </c>
      <c r="D53" s="257">
        <v>0</v>
      </c>
      <c r="E53" s="288"/>
    </row>
    <row r="54" spans="2:5">
      <c r="B54" s="260" t="s">
        <v>328</v>
      </c>
      <c r="C54" s="272" t="s">
        <v>329</v>
      </c>
      <c r="D54" s="257">
        <v>0</v>
      </c>
      <c r="E54" s="288"/>
    </row>
    <row r="55" spans="2:5">
      <c r="B55" s="260" t="s">
        <v>330</v>
      </c>
      <c r="C55" s="272" t="s">
        <v>331</v>
      </c>
      <c r="D55" s="257">
        <v>0</v>
      </c>
      <c r="E55" s="288"/>
    </row>
    <row r="56" spans="2:5" ht="30">
      <c r="B56" s="260">
        <v>34</v>
      </c>
      <c r="C56" s="272" t="s">
        <v>332</v>
      </c>
      <c r="D56" s="257">
        <v>98.639049862186184</v>
      </c>
      <c r="E56" s="288"/>
    </row>
    <row r="57" spans="2:5">
      <c r="B57" s="260">
        <v>35</v>
      </c>
      <c r="C57" s="272" t="s">
        <v>333</v>
      </c>
      <c r="D57" s="257">
        <v>0</v>
      </c>
      <c r="E57" s="288"/>
    </row>
    <row r="58" spans="2:5">
      <c r="B58" s="289">
        <v>36</v>
      </c>
      <c r="C58" s="290" t="s">
        <v>334</v>
      </c>
      <c r="D58" s="291">
        <f>SUM(D50:D57)</f>
        <v>970.58579151218612</v>
      </c>
      <c r="E58" s="292"/>
    </row>
    <row r="59" spans="2:5">
      <c r="B59" s="653" t="s">
        <v>335</v>
      </c>
      <c r="C59" s="654"/>
      <c r="D59" s="654"/>
      <c r="E59" s="655"/>
    </row>
    <row r="60" spans="2:5">
      <c r="B60" s="260">
        <v>37</v>
      </c>
      <c r="C60" s="272" t="s">
        <v>336</v>
      </c>
      <c r="D60" s="257">
        <v>0</v>
      </c>
      <c r="E60" s="295"/>
    </row>
    <row r="61" spans="2:5" ht="45">
      <c r="B61" s="260">
        <v>38</v>
      </c>
      <c r="C61" s="272" t="s">
        <v>337</v>
      </c>
      <c r="D61" s="257">
        <v>0</v>
      </c>
      <c r="E61" s="288"/>
    </row>
    <row r="62" spans="2:5" ht="45">
      <c r="B62" s="260">
        <v>39</v>
      </c>
      <c r="C62" s="272" t="s">
        <v>338</v>
      </c>
      <c r="D62" s="257">
        <v>0</v>
      </c>
      <c r="E62" s="288"/>
    </row>
    <row r="63" spans="2:5" ht="45">
      <c r="B63" s="260">
        <v>40</v>
      </c>
      <c r="C63" s="272" t="s">
        <v>339</v>
      </c>
      <c r="D63" s="257">
        <v>0</v>
      </c>
      <c r="E63" s="288"/>
    </row>
    <row r="64" spans="2:5">
      <c r="B64" s="260">
        <v>41</v>
      </c>
      <c r="C64" s="272" t="s">
        <v>291</v>
      </c>
      <c r="D64" s="257">
        <v>0</v>
      </c>
      <c r="E64" s="288"/>
    </row>
    <row r="65" spans="2:8">
      <c r="B65" s="260">
        <v>42</v>
      </c>
      <c r="C65" s="272" t="s">
        <v>340</v>
      </c>
      <c r="D65" s="257">
        <v>0</v>
      </c>
      <c r="E65" s="288"/>
    </row>
    <row r="66" spans="2:8">
      <c r="B66" s="260" t="s">
        <v>341</v>
      </c>
      <c r="C66" s="272" t="s">
        <v>342</v>
      </c>
      <c r="D66" s="257">
        <v>0</v>
      </c>
      <c r="E66" s="288"/>
    </row>
    <row r="67" spans="2:8">
      <c r="B67" s="289">
        <v>43</v>
      </c>
      <c r="C67" s="290" t="s">
        <v>343</v>
      </c>
      <c r="D67" s="257">
        <v>0</v>
      </c>
      <c r="E67" s="288"/>
    </row>
    <row r="68" spans="2:8">
      <c r="B68" s="289">
        <v>44</v>
      </c>
      <c r="C68" s="290" t="s">
        <v>344</v>
      </c>
      <c r="D68" s="291">
        <f>D58</f>
        <v>970.58579151218612</v>
      </c>
      <c r="E68" s="295"/>
      <c r="H68" s="57"/>
    </row>
    <row r="69" spans="2:8">
      <c r="B69" s="289">
        <v>45</v>
      </c>
      <c r="C69" s="290" t="s">
        <v>345</v>
      </c>
      <c r="D69" s="291">
        <f>D58+D48</f>
        <v>13208.168309938514</v>
      </c>
      <c r="E69" s="295"/>
      <c r="H69" s="29"/>
    </row>
    <row r="70" spans="2:8">
      <c r="B70" s="653" t="s">
        <v>346</v>
      </c>
      <c r="C70" s="654"/>
      <c r="D70" s="654"/>
      <c r="E70" s="655"/>
      <c r="H70" s="29"/>
    </row>
    <row r="71" spans="2:8">
      <c r="B71" s="260">
        <v>46</v>
      </c>
      <c r="C71" s="272" t="s">
        <v>347</v>
      </c>
      <c r="D71" s="257">
        <v>1282.8685694400001</v>
      </c>
      <c r="E71" s="288"/>
    </row>
    <row r="72" spans="2:8" ht="30">
      <c r="B72" s="260">
        <v>47</v>
      </c>
      <c r="C72" s="272" t="s">
        <v>348</v>
      </c>
      <c r="D72" s="257">
        <v>0</v>
      </c>
      <c r="E72" s="295"/>
    </row>
    <row r="73" spans="2:8">
      <c r="B73" s="260" t="s">
        <v>349</v>
      </c>
      <c r="C73" s="272" t="s">
        <v>350</v>
      </c>
      <c r="D73" s="257">
        <v>0</v>
      </c>
      <c r="E73" s="295"/>
    </row>
    <row r="74" spans="2:8">
      <c r="B74" s="260" t="s">
        <v>351</v>
      </c>
      <c r="C74" s="272" t="s">
        <v>352</v>
      </c>
      <c r="D74" s="257">
        <v>0</v>
      </c>
      <c r="E74" s="295"/>
    </row>
    <row r="75" spans="2:8" ht="45">
      <c r="B75" s="260">
        <v>48</v>
      </c>
      <c r="C75" s="272" t="s">
        <v>353</v>
      </c>
      <c r="D75" s="257">
        <v>45.109558036278592</v>
      </c>
      <c r="E75" s="288"/>
    </row>
    <row r="76" spans="2:8">
      <c r="B76" s="260">
        <v>49</v>
      </c>
      <c r="C76" s="272" t="s">
        <v>354</v>
      </c>
      <c r="D76" s="257">
        <v>0</v>
      </c>
      <c r="E76" s="288"/>
    </row>
    <row r="77" spans="2:8">
      <c r="B77" s="260">
        <v>50</v>
      </c>
      <c r="C77" s="272" t="s">
        <v>355</v>
      </c>
      <c r="D77" s="257">
        <v>0</v>
      </c>
      <c r="E77" s="288"/>
    </row>
    <row r="78" spans="2:8">
      <c r="B78" s="289">
        <v>51</v>
      </c>
      <c r="C78" s="290" t="s">
        <v>356</v>
      </c>
      <c r="D78" s="291">
        <f>SUM(D71:D77)</f>
        <v>1327.9781274762786</v>
      </c>
      <c r="E78" s="288"/>
    </row>
    <row r="79" spans="2:8">
      <c r="B79" s="653" t="s">
        <v>357</v>
      </c>
      <c r="C79" s="654"/>
      <c r="D79" s="654"/>
      <c r="E79" s="655"/>
    </row>
    <row r="80" spans="2:8" ht="30">
      <c r="B80" s="260">
        <v>52</v>
      </c>
      <c r="C80" s="272" t="s">
        <v>358</v>
      </c>
      <c r="D80" s="257">
        <v>0</v>
      </c>
      <c r="E80" s="288"/>
    </row>
    <row r="81" spans="2:5" ht="60">
      <c r="B81" s="260">
        <v>53</v>
      </c>
      <c r="C81" s="272" t="s">
        <v>359</v>
      </c>
      <c r="D81" s="257">
        <v>0</v>
      </c>
      <c r="E81" s="288"/>
    </row>
    <row r="82" spans="2:5" ht="60">
      <c r="B82" s="260">
        <v>54</v>
      </c>
      <c r="C82" s="272" t="s">
        <v>360</v>
      </c>
      <c r="D82" s="594">
        <v>-1.4494188299999999</v>
      </c>
      <c r="E82" s="288"/>
    </row>
    <row r="83" spans="2:5">
      <c r="B83" s="260" t="s">
        <v>361</v>
      </c>
      <c r="C83" s="272" t="s">
        <v>291</v>
      </c>
      <c r="D83" s="257">
        <v>0</v>
      </c>
      <c r="E83" s="288"/>
    </row>
    <row r="84" spans="2:5" ht="45">
      <c r="B84" s="260">
        <v>55</v>
      </c>
      <c r="C84" s="272" t="s">
        <v>362</v>
      </c>
      <c r="D84" s="257">
        <v>0</v>
      </c>
      <c r="E84" s="288"/>
    </row>
    <row r="85" spans="2:5">
      <c r="B85" s="260">
        <v>56</v>
      </c>
      <c r="C85" s="272" t="s">
        <v>291</v>
      </c>
      <c r="D85" s="257">
        <v>0</v>
      </c>
      <c r="E85" s="294"/>
    </row>
    <row r="86" spans="2:5" ht="30">
      <c r="B86" s="260" t="s">
        <v>363</v>
      </c>
      <c r="C86" s="270" t="s">
        <v>364</v>
      </c>
      <c r="D86" s="257">
        <v>0</v>
      </c>
      <c r="E86" s="288"/>
    </row>
    <row r="87" spans="2:5">
      <c r="B87" s="260" t="s">
        <v>365</v>
      </c>
      <c r="C87" s="270" t="s">
        <v>366</v>
      </c>
      <c r="D87" s="257">
        <v>0</v>
      </c>
      <c r="E87" s="288"/>
    </row>
    <row r="88" spans="2:5">
      <c r="B88" s="289">
        <v>57</v>
      </c>
      <c r="C88" s="297" t="s">
        <v>367</v>
      </c>
      <c r="D88" s="291">
        <f>SUM(D80:D87)</f>
        <v>-1.4494188299999999</v>
      </c>
      <c r="E88" s="298"/>
    </row>
    <row r="89" spans="2:5">
      <c r="B89" s="289">
        <v>58</v>
      </c>
      <c r="C89" s="297" t="s">
        <v>368</v>
      </c>
      <c r="D89" s="291">
        <f>D88+D78</f>
        <v>1326.5287086462786</v>
      </c>
      <c r="E89" s="288"/>
    </row>
    <row r="90" spans="2:5">
      <c r="B90" s="289">
        <v>59</v>
      </c>
      <c r="C90" s="297" t="s">
        <v>369</v>
      </c>
      <c r="D90" s="291">
        <f>D69+D89</f>
        <v>14534.697018584793</v>
      </c>
      <c r="E90" s="288"/>
    </row>
    <row r="91" spans="2:5">
      <c r="B91" s="289">
        <v>60</v>
      </c>
      <c r="C91" s="297" t="s">
        <v>370</v>
      </c>
      <c r="D91" s="291">
        <f>'2- EU OV1'!D39</f>
        <v>67639.985419727469</v>
      </c>
      <c r="E91" s="288"/>
    </row>
    <row r="92" spans="2:5">
      <c r="B92" s="653" t="s">
        <v>371</v>
      </c>
      <c r="C92" s="654"/>
      <c r="D92" s="654"/>
      <c r="E92" s="655"/>
    </row>
    <row r="93" spans="2:5">
      <c r="B93" s="260">
        <v>61</v>
      </c>
      <c r="C93" s="272" t="s">
        <v>372</v>
      </c>
      <c r="D93" s="299">
        <f>'1 - EU KM1'!D14</f>
        <v>18.092231159554895</v>
      </c>
      <c r="E93" s="288"/>
    </row>
    <row r="94" spans="2:5">
      <c r="B94" s="260">
        <v>62</v>
      </c>
      <c r="C94" s="272" t="s">
        <v>373</v>
      </c>
      <c r="D94" s="299">
        <f>'1 - EU KM1'!D16</f>
        <v>19.527160196705619</v>
      </c>
      <c r="E94" s="288"/>
    </row>
    <row r="95" spans="2:5">
      <c r="B95" s="260">
        <v>63</v>
      </c>
      <c r="C95" s="272" t="s">
        <v>374</v>
      </c>
      <c r="D95" s="299">
        <f>'1 - EU KM1'!D18</f>
        <v>21.490463587792643</v>
      </c>
      <c r="E95" s="288"/>
    </row>
    <row r="96" spans="2:5">
      <c r="B96" s="260">
        <v>64</v>
      </c>
      <c r="C96" s="272" t="s">
        <v>375</v>
      </c>
      <c r="D96" s="299">
        <f>'1 - EU KM1'!D33</f>
        <v>16.384649039001349</v>
      </c>
      <c r="E96" s="288"/>
    </row>
    <row r="97" spans="2:5">
      <c r="B97" s="260">
        <v>65</v>
      </c>
      <c r="C97" s="272" t="s">
        <v>376</v>
      </c>
      <c r="D97" s="299">
        <f>'1 - EU KM1'!D26</f>
        <v>2.5</v>
      </c>
      <c r="E97" s="288"/>
    </row>
    <row r="98" spans="2:5">
      <c r="B98" s="260">
        <v>66</v>
      </c>
      <c r="C98" s="272" t="s">
        <v>377</v>
      </c>
      <c r="D98" s="299">
        <f>'1 - EU KM1'!D28</f>
        <v>2.4828624149545093</v>
      </c>
      <c r="E98" s="288"/>
    </row>
    <row r="99" spans="2:5">
      <c r="B99" s="260">
        <v>67</v>
      </c>
      <c r="C99" s="272" t="s">
        <v>378</v>
      </c>
      <c r="D99" s="299">
        <f>'1 - EU KM1'!D29</f>
        <v>0.36039056024502913</v>
      </c>
      <c r="E99" s="288"/>
    </row>
    <row r="100" spans="2:5" ht="30">
      <c r="B100" s="260" t="s">
        <v>379</v>
      </c>
      <c r="C100" s="300" t="s">
        <v>380</v>
      </c>
      <c r="D100" s="299">
        <f>'1 - EU KM1'!D31</f>
        <v>1</v>
      </c>
      <c r="E100" s="288"/>
    </row>
    <row r="101" spans="2:5" ht="30">
      <c r="B101" s="276" t="s">
        <v>381</v>
      </c>
      <c r="C101" s="301" t="s">
        <v>382</v>
      </c>
      <c r="D101" s="299">
        <v>0</v>
      </c>
      <c r="E101" s="288"/>
    </row>
    <row r="102" spans="2:5" ht="30">
      <c r="B102" s="260">
        <v>68</v>
      </c>
      <c r="C102" s="302" t="s">
        <v>383</v>
      </c>
      <c r="D102" s="303">
        <f>'1 - EU KM1'!D34</f>
        <v>12.443945873666376</v>
      </c>
      <c r="E102" s="288"/>
    </row>
    <row r="103" spans="2:5">
      <c r="B103" s="260">
        <v>69</v>
      </c>
      <c r="C103" s="270" t="s">
        <v>291</v>
      </c>
      <c r="D103" s="304">
        <v>0</v>
      </c>
      <c r="E103" s="294"/>
    </row>
    <row r="104" spans="2:5">
      <c r="B104" s="260">
        <v>70</v>
      </c>
      <c r="C104" s="270" t="s">
        <v>291</v>
      </c>
      <c r="D104" s="304">
        <v>0</v>
      </c>
      <c r="E104" s="294"/>
    </row>
    <row r="105" spans="2:5">
      <c r="B105" s="260">
        <v>71</v>
      </c>
      <c r="C105" s="270" t="s">
        <v>291</v>
      </c>
      <c r="D105" s="304">
        <v>0</v>
      </c>
      <c r="E105" s="294"/>
    </row>
    <row r="106" spans="2:5">
      <c r="B106" s="653" t="s">
        <v>384</v>
      </c>
      <c r="C106" s="654"/>
      <c r="D106" s="654"/>
      <c r="E106" s="655"/>
    </row>
    <row r="107" spans="2:5" ht="45">
      <c r="B107" s="260">
        <v>72</v>
      </c>
      <c r="C107" s="272" t="s">
        <v>385</v>
      </c>
      <c r="D107" s="257">
        <v>1363.7023308099999</v>
      </c>
      <c r="E107" s="270"/>
    </row>
    <row r="108" spans="2:5" ht="45">
      <c r="B108" s="260">
        <v>73</v>
      </c>
      <c r="C108" s="272" t="s">
        <v>386</v>
      </c>
      <c r="D108" s="257">
        <v>733.99075885000002</v>
      </c>
      <c r="E108" s="288"/>
    </row>
    <row r="109" spans="2:5">
      <c r="B109" s="260">
        <v>74</v>
      </c>
      <c r="C109" s="272" t="s">
        <v>291</v>
      </c>
      <c r="D109" s="299"/>
      <c r="E109" s="288"/>
    </row>
    <row r="110" spans="2:5" ht="30">
      <c r="B110" s="260">
        <v>75</v>
      </c>
      <c r="C110" s="272" t="s">
        <v>387</v>
      </c>
      <c r="D110" s="299">
        <v>0</v>
      </c>
      <c r="E110" s="288"/>
    </row>
    <row r="111" spans="2:5">
      <c r="B111" s="653" t="s">
        <v>388</v>
      </c>
      <c r="C111" s="654"/>
      <c r="D111" s="654"/>
      <c r="E111" s="655"/>
    </row>
    <row r="112" spans="2:5" ht="30">
      <c r="B112" s="260">
        <v>76</v>
      </c>
      <c r="C112" s="272" t="s">
        <v>389</v>
      </c>
      <c r="D112" s="305">
        <v>0</v>
      </c>
      <c r="E112" s="288"/>
    </row>
    <row r="113" spans="2:5">
      <c r="B113" s="260">
        <v>77</v>
      </c>
      <c r="C113" s="272" t="s">
        <v>390</v>
      </c>
      <c r="D113" s="305">
        <v>0</v>
      </c>
      <c r="E113" s="288"/>
    </row>
    <row r="114" spans="2:5" ht="13.5" customHeight="1">
      <c r="B114" s="651">
        <v>78</v>
      </c>
      <c r="C114" s="652" t="s">
        <v>391</v>
      </c>
      <c r="D114" s="656">
        <v>0</v>
      </c>
      <c r="E114" s="659"/>
    </row>
    <row r="115" spans="2:5" ht="12" customHeight="1">
      <c r="B115" s="651"/>
      <c r="C115" s="652"/>
      <c r="D115" s="657"/>
      <c r="E115" s="660"/>
    </row>
    <row r="116" spans="2:5" ht="5.0999999999999996" customHeight="1">
      <c r="B116" s="651"/>
      <c r="C116" s="652"/>
      <c r="D116" s="657"/>
      <c r="E116" s="660"/>
    </row>
    <row r="117" spans="2:5" ht="8.25" customHeight="1">
      <c r="B117" s="651"/>
      <c r="C117" s="652"/>
      <c r="D117" s="658"/>
      <c r="E117" s="661"/>
    </row>
    <row r="118" spans="2:5">
      <c r="B118" s="260">
        <v>79</v>
      </c>
      <c r="C118" s="272" t="s">
        <v>392</v>
      </c>
      <c r="D118" s="305">
        <v>0</v>
      </c>
      <c r="E118" s="288"/>
    </row>
  </sheetData>
  <mergeCells count="14">
    <mergeCell ref="B5:C5"/>
    <mergeCell ref="B79:E79"/>
    <mergeCell ref="B92:E92"/>
    <mergeCell ref="B106:E106"/>
    <mergeCell ref="B111:E111"/>
    <mergeCell ref="B114:B117"/>
    <mergeCell ref="C114:C117"/>
    <mergeCell ref="B70:E70"/>
    <mergeCell ref="B6:E6"/>
    <mergeCell ref="B18:E18"/>
    <mergeCell ref="B49:E49"/>
    <mergeCell ref="B59:E59"/>
    <mergeCell ref="D114:D117"/>
    <mergeCell ref="E114:E117"/>
  </mergeCells>
  <hyperlinks>
    <hyperlink ref="H2" location="'Index '!A1" display="Return to index" xr:uid="{DC5D9244-64D7-4840-93FA-F3D16CEBB6C4}"/>
  </hyperlinks>
  <pageMargins left="0.23622047244094491" right="0.23622047244094491" top="0.74803149606299213" bottom="0.74803149606299213" header="0.31496062992125984" footer="0.31496062992125984"/>
  <pageSetup paperSize="9" scale="4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codeName="Ark11">
    <pageSetUpPr fitToPage="1"/>
  </sheetPr>
  <dimension ref="B1:G46"/>
  <sheetViews>
    <sheetView zoomScale="90" zoomScaleNormal="90" workbookViewId="0">
      <selection activeCell="J35" sqref="J35"/>
    </sheetView>
  </sheetViews>
  <sheetFormatPr defaultColWidth="8.5703125" defaultRowHeight="15"/>
  <cols>
    <col min="1" max="1" width="4.42578125" style="21" customWidth="1"/>
    <col min="2" max="2" width="73.5703125" style="21" customWidth="1"/>
    <col min="3" max="3" width="29.28515625" style="74" customWidth="1"/>
    <col min="4" max="4" width="23.5703125" style="21" customWidth="1"/>
    <col min="5" max="6" width="10.7109375" style="21" customWidth="1"/>
    <col min="7" max="7" width="15.7109375" style="21" customWidth="1"/>
    <col min="8" max="16384" width="8.5703125" style="21"/>
  </cols>
  <sheetData>
    <row r="1" spans="2:7">
      <c r="C1" s="21"/>
      <c r="D1" s="74"/>
    </row>
    <row r="2" spans="2:7" ht="21">
      <c r="B2" s="85" t="s">
        <v>393</v>
      </c>
      <c r="C2" s="21"/>
      <c r="D2" s="74"/>
    </row>
    <row r="3" spans="2:7" ht="16.5" customHeight="1">
      <c r="B3" s="76"/>
      <c r="C3" s="21"/>
      <c r="D3" s="74"/>
      <c r="G3" s="201" t="s">
        <v>152</v>
      </c>
    </row>
    <row r="4" spans="2:7">
      <c r="B4" s="24"/>
      <c r="C4" s="21"/>
      <c r="D4" s="74"/>
    </row>
    <row r="5" spans="2:7">
      <c r="B5" s="665" t="s">
        <v>269</v>
      </c>
      <c r="C5" s="667" t="s">
        <v>394</v>
      </c>
      <c r="D5" s="669" t="s">
        <v>395</v>
      </c>
    </row>
    <row r="6" spans="2:7">
      <c r="B6" s="666"/>
      <c r="C6" s="668"/>
      <c r="D6" s="670"/>
    </row>
    <row r="7" spans="2:7">
      <c r="B7" s="671" t="s">
        <v>396</v>
      </c>
      <c r="C7" s="671"/>
      <c r="D7" s="671"/>
    </row>
    <row r="8" spans="2:7">
      <c r="B8" s="247" t="s">
        <v>397</v>
      </c>
      <c r="C8" s="228">
        <v>11982.34246788</v>
      </c>
      <c r="D8" s="306"/>
    </row>
    <row r="9" spans="2:7">
      <c r="B9" s="247" t="s">
        <v>398</v>
      </c>
      <c r="C9" s="228">
        <v>575.22989501999996</v>
      </c>
      <c r="D9" s="306"/>
    </row>
    <row r="10" spans="2:7">
      <c r="B10" s="247" t="s">
        <v>399</v>
      </c>
      <c r="C10" s="228">
        <v>54339.669416940007</v>
      </c>
      <c r="D10" s="306"/>
    </row>
    <row r="11" spans="2:7">
      <c r="B11" s="247" t="s">
        <v>400</v>
      </c>
      <c r="C11" s="228">
        <v>41511.161800770002</v>
      </c>
      <c r="D11" s="306"/>
    </row>
    <row r="12" spans="2:7">
      <c r="B12" s="247" t="s">
        <v>401</v>
      </c>
      <c r="C12" s="228">
        <v>2617.22143964</v>
      </c>
      <c r="D12" s="306"/>
    </row>
    <row r="13" spans="2:7">
      <c r="B13" s="247" t="s">
        <v>402</v>
      </c>
      <c r="C13" s="228">
        <v>113.46804397999999</v>
      </c>
      <c r="D13" s="306"/>
    </row>
    <row r="14" spans="2:7">
      <c r="B14" s="247" t="s">
        <v>403</v>
      </c>
      <c r="C14" s="228">
        <v>18447.827739430002</v>
      </c>
      <c r="D14" s="306"/>
    </row>
    <row r="15" spans="2:7">
      <c r="B15" s="247" t="s">
        <v>404</v>
      </c>
      <c r="C15" s="228">
        <v>136.00111568</v>
      </c>
      <c r="D15" s="306" t="s">
        <v>405</v>
      </c>
    </row>
    <row r="16" spans="2:7">
      <c r="B16" s="247" t="s">
        <v>406</v>
      </c>
      <c r="C16" s="228">
        <v>2837.7807728800003</v>
      </c>
      <c r="D16" s="306"/>
    </row>
    <row r="17" spans="2:4">
      <c r="B17" s="247" t="s">
        <v>407</v>
      </c>
      <c r="C17" s="228">
        <v>158.92122738999998</v>
      </c>
      <c r="D17" s="306"/>
    </row>
    <row r="18" spans="2:4">
      <c r="B18" s="247" t="s">
        <v>408</v>
      </c>
      <c r="C18" s="228">
        <v>250.85091146000002</v>
      </c>
      <c r="D18" s="306"/>
    </row>
    <row r="19" spans="2:4">
      <c r="B19" s="247" t="s">
        <v>409</v>
      </c>
      <c r="C19" s="228">
        <v>0</v>
      </c>
      <c r="D19" s="306" t="s">
        <v>410</v>
      </c>
    </row>
    <row r="20" spans="2:4">
      <c r="B20" s="247" t="s">
        <v>411</v>
      </c>
      <c r="C20" s="228">
        <v>10.138046050000002</v>
      </c>
      <c r="D20" s="306"/>
    </row>
    <row r="21" spans="2:4">
      <c r="B21" s="247" t="s">
        <v>412</v>
      </c>
      <c r="C21" s="228">
        <v>1539.6722817499992</v>
      </c>
      <c r="D21" s="306"/>
    </row>
    <row r="22" spans="2:4">
      <c r="B22" s="247" t="s">
        <v>413</v>
      </c>
      <c r="C22" s="228">
        <v>103.72977626999999</v>
      </c>
      <c r="D22" s="306"/>
    </row>
    <row r="23" spans="2:4">
      <c r="B23" s="307" t="s">
        <v>414</v>
      </c>
      <c r="C23" s="308">
        <f>SUM(C8:C22)</f>
        <v>134624.01493514003</v>
      </c>
      <c r="D23" s="308"/>
    </row>
    <row r="24" spans="2:4">
      <c r="B24" s="76"/>
      <c r="C24" s="21"/>
      <c r="D24" s="74"/>
    </row>
    <row r="25" spans="2:4">
      <c r="B25" s="671" t="s">
        <v>415</v>
      </c>
      <c r="C25" s="671"/>
      <c r="D25" s="671"/>
    </row>
    <row r="26" spans="2:4">
      <c r="B26" s="247" t="s">
        <v>416</v>
      </c>
      <c r="C26" s="309">
        <v>972.15885974000355</v>
      </c>
      <c r="D26" s="306"/>
    </row>
    <row r="27" spans="2:4">
      <c r="B27" s="247" t="s">
        <v>417</v>
      </c>
      <c r="C27" s="309">
        <v>85180.982145029993</v>
      </c>
      <c r="D27" s="306"/>
    </row>
    <row r="28" spans="2:4">
      <c r="B28" s="247" t="s">
        <v>418</v>
      </c>
      <c r="C28" s="309">
        <v>18447.827739430002</v>
      </c>
      <c r="D28" s="306"/>
    </row>
    <row r="29" spans="2:4">
      <c r="B29" s="247" t="s">
        <v>419</v>
      </c>
      <c r="C29" s="309">
        <v>3592.90158853</v>
      </c>
      <c r="D29" s="306"/>
    </row>
    <row r="30" spans="2:4">
      <c r="B30" s="247" t="s">
        <v>420</v>
      </c>
      <c r="C30" s="309">
        <v>6576.8088463500007</v>
      </c>
      <c r="D30" s="306"/>
    </row>
    <row r="31" spans="2:4">
      <c r="B31" s="247" t="s">
        <v>421</v>
      </c>
      <c r="C31" s="499">
        <v>0</v>
      </c>
      <c r="D31" s="306"/>
    </row>
    <row r="32" spans="2:4">
      <c r="B32" s="247" t="s">
        <v>422</v>
      </c>
      <c r="C32" s="309">
        <v>0</v>
      </c>
      <c r="D32" s="306"/>
    </row>
    <row r="33" spans="2:4">
      <c r="B33" s="247" t="s">
        <v>423</v>
      </c>
      <c r="C33" s="309">
        <v>3278.2349133600069</v>
      </c>
      <c r="D33" s="306"/>
    </row>
    <row r="34" spans="2:4">
      <c r="B34" s="247" t="s">
        <v>413</v>
      </c>
      <c r="C34" s="309">
        <v>122.8051715</v>
      </c>
      <c r="D34" s="306"/>
    </row>
    <row r="35" spans="2:4">
      <c r="B35" s="247" t="s">
        <v>424</v>
      </c>
      <c r="C35" s="309">
        <v>423.17188179000004</v>
      </c>
      <c r="D35" s="306"/>
    </row>
    <row r="36" spans="2:4">
      <c r="B36" s="247" t="s">
        <v>425</v>
      </c>
      <c r="C36" s="309">
        <v>1275</v>
      </c>
      <c r="D36" s="306"/>
    </row>
    <row r="37" spans="2:4">
      <c r="B37" s="307" t="s">
        <v>426</v>
      </c>
      <c r="C37" s="310">
        <f>SUM(C26:C36)</f>
        <v>119869.89114573</v>
      </c>
      <c r="D37" s="308"/>
    </row>
    <row r="38" spans="2:4">
      <c r="C38" s="21"/>
      <c r="D38" s="74"/>
    </row>
    <row r="39" spans="2:4">
      <c r="B39" s="664" t="s">
        <v>427</v>
      </c>
      <c r="C39" s="664"/>
      <c r="D39" s="664"/>
    </row>
    <row r="40" spans="2:4">
      <c r="B40" s="77" t="s">
        <v>427</v>
      </c>
      <c r="C40" s="175">
        <v>11983.310956602785</v>
      </c>
      <c r="D40" s="78"/>
    </row>
    <row r="41" spans="2:4">
      <c r="B41" s="311" t="s">
        <v>428</v>
      </c>
      <c r="C41" s="312">
        <v>2100</v>
      </c>
      <c r="D41" s="239" t="s">
        <v>429</v>
      </c>
    </row>
    <row r="42" spans="2:4">
      <c r="B42" s="311" t="s">
        <v>430</v>
      </c>
      <c r="C42" s="312">
        <v>1050.9725890100001</v>
      </c>
      <c r="D42" s="239" t="s">
        <v>431</v>
      </c>
    </row>
    <row r="43" spans="2:4">
      <c r="B43" s="311" t="s">
        <v>432</v>
      </c>
      <c r="C43" s="312">
        <v>8832.3383675927853</v>
      </c>
      <c r="D43" s="239" t="s">
        <v>433</v>
      </c>
    </row>
    <row r="44" spans="2:4">
      <c r="B44" s="313" t="s">
        <v>434</v>
      </c>
      <c r="C44" s="312">
        <v>969.40100808999989</v>
      </c>
      <c r="D44" s="239" t="s">
        <v>435</v>
      </c>
    </row>
    <row r="45" spans="2:4">
      <c r="B45" s="313" t="s">
        <v>436</v>
      </c>
      <c r="C45" s="312">
        <v>1801.4118247000001</v>
      </c>
      <c r="D45" s="239" t="s">
        <v>437</v>
      </c>
    </row>
    <row r="46" spans="2:4">
      <c r="B46" s="307" t="s">
        <v>438</v>
      </c>
      <c r="C46" s="310">
        <f>C37+C40+C44+C45</f>
        <v>134624.01493512277</v>
      </c>
      <c r="D46" s="308"/>
    </row>
  </sheetData>
  <mergeCells count="6">
    <mergeCell ref="B39:D39"/>
    <mergeCell ref="B5:B6"/>
    <mergeCell ref="C5:C6"/>
    <mergeCell ref="D5:D6"/>
    <mergeCell ref="B7:D7"/>
    <mergeCell ref="B25:D25"/>
  </mergeCells>
  <conditionalFormatting sqref="C31">
    <cfRule type="cellIs" dxfId="20" priority="1" stopIfTrue="1" operator="lessThan">
      <formula>0</formula>
    </cfRule>
  </conditionalFormatting>
  <hyperlinks>
    <hyperlink ref="G3" location="'Index '!A1" display="Return to index" xr:uid="{7436FCFE-551A-499A-B5A0-0D0AF23050CD}"/>
  </hyperlinks>
  <pageMargins left="0.7" right="0.7" top="0.75" bottom="0.75" header="0.3" footer="0.3"/>
  <pageSetup paperSize="9" scale="35"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codeName="Ark13">
    <pageSetUpPr fitToPage="1"/>
  </sheetPr>
  <dimension ref="B2:R32"/>
  <sheetViews>
    <sheetView zoomScale="90" zoomScaleNormal="90" workbookViewId="0">
      <selection activeCell="L33" sqref="L33"/>
    </sheetView>
  </sheetViews>
  <sheetFormatPr defaultColWidth="8.5703125" defaultRowHeight="15"/>
  <cols>
    <col min="1" max="1" width="4.7109375" style="21" customWidth="1"/>
    <col min="2" max="2" width="30.5703125" style="21" customWidth="1"/>
    <col min="3" max="3" width="26.28515625" style="21" customWidth="1"/>
    <col min="4" max="4" width="25.42578125" style="21" customWidth="1"/>
    <col min="5" max="5" width="21.7109375" style="21" customWidth="1"/>
    <col min="6" max="6" width="19.5703125" style="21" customWidth="1"/>
    <col min="7" max="7" width="14.28515625" style="21" customWidth="1"/>
    <col min="8" max="8" width="19.7109375" style="21" bestFit="1" customWidth="1"/>
    <col min="9" max="9" width="17.42578125" style="21" customWidth="1"/>
    <col min="10" max="10" width="14.7109375" style="21" customWidth="1"/>
    <col min="11" max="11" width="19.5703125" style="21" customWidth="1"/>
    <col min="12" max="12" width="14.7109375" style="21" bestFit="1" customWidth="1"/>
    <col min="13" max="13" width="24.42578125" style="21" customWidth="1"/>
    <col min="14" max="14" width="18.5703125" style="21" customWidth="1"/>
    <col min="15" max="15" width="18" style="21" customWidth="1"/>
    <col min="16" max="17" width="10.7109375" style="21" customWidth="1"/>
    <col min="18" max="18" width="15.7109375" style="21" customWidth="1"/>
    <col min="19" max="16384" width="8.5703125" style="21"/>
  </cols>
  <sheetData>
    <row r="2" spans="2:18" ht="21">
      <c r="B2" s="85" t="s">
        <v>439</v>
      </c>
      <c r="R2" s="201" t="s">
        <v>152</v>
      </c>
    </row>
    <row r="4" spans="2:18">
      <c r="B4" s="679" t="s">
        <v>269</v>
      </c>
      <c r="C4" s="672" t="s">
        <v>440</v>
      </c>
      <c r="D4" s="674"/>
      <c r="E4" s="672" t="s">
        <v>441</v>
      </c>
      <c r="F4" s="674"/>
      <c r="G4" s="667" t="s">
        <v>442</v>
      </c>
      <c r="H4" s="667" t="s">
        <v>443</v>
      </c>
      <c r="I4" s="672" t="s">
        <v>444</v>
      </c>
      <c r="J4" s="673"/>
      <c r="K4" s="673"/>
      <c r="L4" s="674"/>
      <c r="M4" s="667" t="s">
        <v>445</v>
      </c>
      <c r="N4" s="667" t="s">
        <v>446</v>
      </c>
      <c r="O4" s="667" t="s">
        <v>447</v>
      </c>
    </row>
    <row r="5" spans="2:18">
      <c r="B5" s="680"/>
      <c r="C5" s="675"/>
      <c r="D5" s="682"/>
      <c r="E5" s="675"/>
      <c r="F5" s="682"/>
      <c r="G5" s="678"/>
      <c r="H5" s="678"/>
      <c r="I5" s="675"/>
      <c r="J5" s="676"/>
      <c r="K5" s="676"/>
      <c r="L5" s="677"/>
      <c r="M5" s="678"/>
      <c r="N5" s="678"/>
      <c r="O5" s="678"/>
    </row>
    <row r="6" spans="2:18" ht="75">
      <c r="B6" s="681"/>
      <c r="C6" s="250" t="s">
        <v>448</v>
      </c>
      <c r="D6" s="250" t="s">
        <v>449</v>
      </c>
      <c r="E6" s="250" t="s">
        <v>450</v>
      </c>
      <c r="F6" s="250" t="s">
        <v>451</v>
      </c>
      <c r="G6" s="668"/>
      <c r="H6" s="668"/>
      <c r="I6" s="250" t="s">
        <v>452</v>
      </c>
      <c r="J6" s="250" t="s">
        <v>441</v>
      </c>
      <c r="K6" s="250" t="s">
        <v>453</v>
      </c>
      <c r="L6" s="520" t="s">
        <v>454</v>
      </c>
      <c r="M6" s="668"/>
      <c r="N6" s="668"/>
      <c r="O6" s="668"/>
    </row>
    <row r="7" spans="2:18">
      <c r="B7" s="315" t="s">
        <v>455</v>
      </c>
      <c r="C7" s="137"/>
      <c r="D7" s="137"/>
      <c r="E7" s="137"/>
      <c r="F7" s="137"/>
      <c r="G7" s="137"/>
      <c r="H7" s="137"/>
      <c r="I7" s="137"/>
      <c r="J7" s="137"/>
      <c r="K7" s="137"/>
      <c r="L7" s="137"/>
      <c r="M7" s="137"/>
      <c r="N7" s="316"/>
      <c r="O7" s="316"/>
    </row>
    <row r="8" spans="2:18">
      <c r="B8" s="317" t="s">
        <v>456</v>
      </c>
      <c r="C8" s="258">
        <v>62245.108981664307</v>
      </c>
      <c r="D8" s="258">
        <v>0</v>
      </c>
      <c r="E8" s="258">
        <v>41847.764093020014</v>
      </c>
      <c r="F8" s="258">
        <v>0</v>
      </c>
      <c r="G8" s="258">
        <v>0</v>
      </c>
      <c r="H8" s="258">
        <v>104092.87307468432</v>
      </c>
      <c r="I8" s="258">
        <v>4494.8510605089759</v>
      </c>
      <c r="J8" s="258">
        <v>251.50945842572014</v>
      </c>
      <c r="K8" s="258">
        <v>0</v>
      </c>
      <c r="L8" s="258">
        <v>4746.3605189346963</v>
      </c>
      <c r="M8" s="258">
        <v>59329.506486683706</v>
      </c>
      <c r="N8" s="318">
        <v>0.99020709425971976</v>
      </c>
      <c r="O8" s="318">
        <v>2.5</v>
      </c>
    </row>
    <row r="9" spans="2:18">
      <c r="B9" s="317" t="s">
        <v>457</v>
      </c>
      <c r="C9" s="258">
        <v>1391.9759592005723</v>
      </c>
      <c r="D9" s="258">
        <v>0</v>
      </c>
      <c r="E9" s="258">
        <v>79.074156619999982</v>
      </c>
      <c r="F9" s="258">
        <v>0</v>
      </c>
      <c r="G9" s="258">
        <v>0</v>
      </c>
      <c r="H9" s="258">
        <v>1471.0501158205723</v>
      </c>
      <c r="I9" s="258">
        <v>45.982908524529584</v>
      </c>
      <c r="J9" s="258">
        <v>0.9574350063999999</v>
      </c>
      <c r="K9" s="258">
        <v>0</v>
      </c>
      <c r="L9" s="258">
        <v>46.940343530929582</v>
      </c>
      <c r="M9" s="258">
        <v>586.75429413661982</v>
      </c>
      <c r="N9" s="318">
        <v>9.7929057402801837E-3</v>
      </c>
      <c r="O9" s="318">
        <v>0.75</v>
      </c>
    </row>
    <row r="10" spans="2:18">
      <c r="B10" s="315" t="s">
        <v>267</v>
      </c>
      <c r="C10" s="254">
        <f>SUM(C8:C9)</f>
        <v>63637.084940864879</v>
      </c>
      <c r="D10" s="254">
        <f t="shared" ref="D10:E10" si="0">SUM(D8:D9)</f>
        <v>0</v>
      </c>
      <c r="E10" s="254">
        <f t="shared" si="0"/>
        <v>41926.838249640015</v>
      </c>
      <c r="F10" s="254">
        <f>SUM(F8:F9)</f>
        <v>0</v>
      </c>
      <c r="G10" s="254">
        <f t="shared" ref="G10:H10" si="1">SUM(G8:G9)</f>
        <v>0</v>
      </c>
      <c r="H10" s="254">
        <f t="shared" si="1"/>
        <v>105563.92319050489</v>
      </c>
      <c r="I10" s="254">
        <f>SUM(I8:I9)</f>
        <v>4540.8339690335051</v>
      </c>
      <c r="J10" s="254">
        <f t="shared" ref="J10" si="2">SUM(J8:J9)</f>
        <v>252.46689343212014</v>
      </c>
      <c r="K10" s="254">
        <f>SUM(K8:K9)</f>
        <v>0</v>
      </c>
      <c r="L10" s="254">
        <f t="shared" ref="L10:M10" si="3">SUM(L8:L9)</f>
        <v>4793.3008624656259</v>
      </c>
      <c r="M10" s="254">
        <f t="shared" si="3"/>
        <v>59916.260780820325</v>
      </c>
      <c r="N10" s="319"/>
      <c r="O10" s="319"/>
    </row>
    <row r="32" spans="6:6">
      <c r="F32" s="179"/>
    </row>
  </sheetData>
  <mergeCells count="9">
    <mergeCell ref="I4:L5"/>
    <mergeCell ref="M4:M6"/>
    <mergeCell ref="N4:N6"/>
    <mergeCell ref="O4:O6"/>
    <mergeCell ref="B4:B6"/>
    <mergeCell ref="C4:D5"/>
    <mergeCell ref="E4:F5"/>
    <mergeCell ref="G4:G6"/>
    <mergeCell ref="H4:H6"/>
  </mergeCells>
  <conditionalFormatting sqref="I7:M7 C7:H10">
    <cfRule type="cellIs" dxfId="19" priority="2" stopIfTrue="1" operator="lessThan">
      <formula>0</formula>
    </cfRule>
  </conditionalFormatting>
  <conditionalFormatting sqref="I8:O10">
    <cfRule type="cellIs" dxfId="18" priority="1" stopIfTrue="1" operator="lessThan">
      <formula>0</formula>
    </cfRule>
  </conditionalFormatting>
  <hyperlinks>
    <hyperlink ref="R2" location="'Index '!A1" display="Return to index" xr:uid="{82FD4ACF-005B-4C8A-B037-CBCF147DA23C}"/>
  </hyperlinks>
  <pageMargins left="0.7" right="0.7" top="0.75" bottom="0.75" header="0.3" footer="0.3"/>
  <pageSetup paperSize="9" scale="40" fitToHeight="0" orientation="landscape" r:id="rId1"/>
  <ignoredErrors>
    <ignoredError sqref="C10:M10 O1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codeName="Ark14">
    <pageSetUpPr fitToPage="1"/>
  </sheetPr>
  <dimension ref="B2:N35"/>
  <sheetViews>
    <sheetView showGridLines="0" zoomScale="90" zoomScaleNormal="90" workbookViewId="0">
      <selection activeCell="M36" sqref="M36"/>
    </sheetView>
  </sheetViews>
  <sheetFormatPr defaultColWidth="9.28515625" defaultRowHeight="15"/>
  <cols>
    <col min="2" max="2" width="10.7109375" customWidth="1"/>
    <col min="3" max="3" width="62.5703125" customWidth="1"/>
    <col min="4" max="4" width="12.7109375" bestFit="1" customWidth="1"/>
    <col min="5" max="7" width="10.7109375" customWidth="1"/>
    <col min="8" max="8" width="15.7109375" customWidth="1"/>
    <col min="9" max="9" width="25.7109375" bestFit="1" customWidth="1"/>
    <col min="10" max="10" width="14" customWidth="1"/>
    <col min="11" max="11" width="25.7109375" bestFit="1" customWidth="1"/>
  </cols>
  <sheetData>
    <row r="2" spans="2:14" ht="21">
      <c r="B2" s="85" t="s">
        <v>458</v>
      </c>
      <c r="H2" s="201" t="s">
        <v>152</v>
      </c>
    </row>
    <row r="3" spans="2:14">
      <c r="N3" s="187"/>
    </row>
    <row r="5" spans="2:14">
      <c r="B5" s="683" t="s">
        <v>269</v>
      </c>
      <c r="C5" s="684"/>
      <c r="D5" s="250"/>
    </row>
    <row r="6" spans="2:14">
      <c r="B6" s="320">
        <v>1</v>
      </c>
      <c r="C6" s="229" t="s">
        <v>370</v>
      </c>
      <c r="D6" s="258">
        <f>'2- EU OV1'!D39</f>
        <v>67639.985419727469</v>
      </c>
    </row>
    <row r="7" spans="2:14">
      <c r="B7" s="320">
        <v>2</v>
      </c>
      <c r="C7" s="229" t="s">
        <v>459</v>
      </c>
      <c r="D7" s="230">
        <f>'1 - EU KM1'!D28</f>
        <v>2.4828624149545093</v>
      </c>
    </row>
    <row r="8" spans="2:14">
      <c r="B8" s="320">
        <v>3</v>
      </c>
      <c r="C8" s="229" t="s">
        <v>460</v>
      </c>
      <c r="D8" s="258">
        <f>D7*D6/100</f>
        <v>1679.4077754671234</v>
      </c>
    </row>
    <row r="35" spans="6:6">
      <c r="F35" s="4"/>
    </row>
  </sheetData>
  <mergeCells count="1">
    <mergeCell ref="B5:C5"/>
  </mergeCells>
  <conditionalFormatting sqref="D6:D8">
    <cfRule type="cellIs" dxfId="17" priority="1" stopIfTrue="1" operator="lessThan">
      <formula>0</formula>
    </cfRule>
  </conditionalFormatting>
  <hyperlinks>
    <hyperlink ref="H2" location="'Index '!A1" display="Return to index" xr:uid="{B69C8DAC-03F9-4CDB-A5C4-D3554EE67377}"/>
  </hyperlinks>
  <pageMargins left="0.70866141732283472" right="0.70866141732283472" top="0.74803149606299213" bottom="0.74803149606299213" header="0.31496062992125984" footer="0.31496062992125984"/>
  <pageSetup paperSize="9" scale="91" fitToHeight="0" orientation="landscape" r:id="rId1"/>
  <ignoredErrors>
    <ignoredError sqref="D6:D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6727f7-c860-4448-ac5d-cfe2ac4703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7E99F1E426BEF47B4A6793412182BEE" ma:contentTypeVersion="14" ma:contentTypeDescription="Opret et nyt dokument." ma:contentTypeScope="" ma:versionID="986c800024e83fd287638c2dc0e44b8f">
  <xsd:schema xmlns:xsd="http://www.w3.org/2001/XMLSchema" xmlns:xs="http://www.w3.org/2001/XMLSchema" xmlns:p="http://schemas.microsoft.com/office/2006/metadata/properties" xmlns:ns2="626727f7-c860-4448-ac5d-cfe2ac4703f4" targetNamespace="http://schemas.microsoft.com/office/2006/metadata/properties" ma:root="true" ma:fieldsID="399df8df6a9aa736e459c633db57d1b7" ns2:_="">
    <xsd:import namespace="626727f7-c860-4448-ac5d-cfe2ac4703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727f7-c860-4448-ac5d-cfe2ac470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Billedmærker" ma:readOnly="false" ma:fieldId="{5cf76f15-5ced-4ddc-b409-7134ff3c332f}" ma:taxonomyMulti="true" ma:sspId="760a7b55-7bb7-4645-ba6c-08c9f20456d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68FFE6A-84F3-4A2B-BA29-E9663A5138CF}">
  <ds:schemaRefs>
    <ds:schemaRef ds:uri="http://purl.org/dc/dcmitype/"/>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cab9f72-e1d3-4792-b6aa-4d8cb5bd68c8"/>
    <ds:schemaRef ds:uri="http://schemas.microsoft.com/office/2006/metadata/properties"/>
  </ds:schemaRefs>
</ds:datastoreItem>
</file>

<file path=customXml/itemProps3.xml><?xml version="1.0" encoding="utf-8"?>
<ds:datastoreItem xmlns:ds="http://schemas.openxmlformats.org/officeDocument/2006/customXml" ds:itemID="{D6F5718A-8B65-462F-A352-97698309F848}"/>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39</vt:i4>
      </vt:variant>
      <vt:variant>
        <vt:lpstr>Navngivne områder</vt:lpstr>
      </vt:variant>
      <vt:variant>
        <vt:i4>20</vt:i4>
      </vt:variant>
    </vt:vector>
  </HeadingPairs>
  <TitlesOfParts>
    <vt:vector size="59" baseType="lpstr">
      <vt:lpstr>Disclaimer</vt:lpstr>
      <vt:lpstr>Attestation</vt:lpstr>
      <vt:lpstr>Index </vt:lpstr>
      <vt:lpstr>1 - EU KM1</vt:lpstr>
      <vt:lpstr>2- EU OV1</vt:lpstr>
      <vt:lpstr>3 - EU CC1</vt:lpstr>
      <vt:lpstr>4 - EU CC2</vt:lpstr>
      <vt:lpstr>5 - EU CCyB1</vt:lpstr>
      <vt:lpstr>6- EU CCyB2</vt:lpstr>
      <vt:lpstr>7 - EU LR1</vt:lpstr>
      <vt:lpstr>8 - EU LR2</vt:lpstr>
      <vt:lpstr>9 - EU LR3</vt:lpstr>
      <vt:lpstr>10 - EU LIQB</vt:lpstr>
      <vt:lpstr>11 - EU LIQ1</vt:lpstr>
      <vt:lpstr>12 - EU LIQ2</vt:lpstr>
      <vt:lpstr>13 - EU CR1</vt:lpstr>
      <vt:lpstr>14 - EU CR1-A</vt:lpstr>
      <vt:lpstr>15 - EU CR2</vt:lpstr>
      <vt:lpstr>16 - EU CQ1</vt:lpstr>
      <vt:lpstr>17 - EU CQ5</vt:lpstr>
      <vt:lpstr>18 - EU CQ7</vt:lpstr>
      <vt:lpstr>19 - EU CR3</vt:lpstr>
      <vt:lpstr>20 - EU CR4</vt:lpstr>
      <vt:lpstr>21 - EU CR5</vt:lpstr>
      <vt:lpstr>22 - EU CCR1</vt:lpstr>
      <vt:lpstr>23 - EU CCR3</vt:lpstr>
      <vt:lpstr>24 - EU CCR5 </vt:lpstr>
      <vt:lpstr>25 - EU CCR8</vt:lpstr>
      <vt:lpstr>26 - EU MR1 </vt:lpstr>
      <vt:lpstr>27 - EU IRRBB1</vt:lpstr>
      <vt:lpstr>28 - Environmental risk</vt:lpstr>
      <vt:lpstr>29 - Social risk</vt:lpstr>
      <vt:lpstr>30 - Governance risk</vt:lpstr>
      <vt:lpstr>31 - transition risk - temp 1</vt:lpstr>
      <vt:lpstr>32 - transition risk - temp 2</vt:lpstr>
      <vt:lpstr>33 - transition risk - temp  3</vt:lpstr>
      <vt:lpstr>34 - transition risk - temp 4</vt:lpstr>
      <vt:lpstr>35 - Physical risk - temp 5 </vt:lpstr>
      <vt:lpstr>36 - EU KM2</vt:lpstr>
      <vt:lpstr>'12 - EU LIQ2'!Udskriftsområde</vt:lpstr>
      <vt:lpstr>'16 - EU CQ1'!Udskriftsområde</vt:lpstr>
      <vt:lpstr>'17 - EU CQ5'!Udskriftsområde</vt:lpstr>
      <vt:lpstr>'2- EU OV1'!Udskriftsområde</vt:lpstr>
      <vt:lpstr>'20 - EU CR4'!Udskriftsområde</vt:lpstr>
      <vt:lpstr>'21 - EU CR5'!Udskriftsområde</vt:lpstr>
      <vt:lpstr>'23 - EU CCR3'!Udskriftsområde</vt:lpstr>
      <vt:lpstr>'26 - EU MR1 '!Udskriftsområde</vt:lpstr>
      <vt:lpstr>'28 - Environmental risk'!Udskriftsområde</vt:lpstr>
      <vt:lpstr>'29 - Social risk'!Udskriftsområde</vt:lpstr>
      <vt:lpstr>'30 - Governance risk'!Udskriftsområde</vt:lpstr>
      <vt:lpstr>'32 - transition risk - temp 2'!Udskriftsområde</vt:lpstr>
      <vt:lpstr>'35 - Physical risk - temp 5 '!Udskriftsområde</vt:lpstr>
      <vt:lpstr>'7 - EU LR1'!Udskriftsområde</vt:lpstr>
      <vt:lpstr>'1 - EU KM1'!Udskriftstitler</vt:lpstr>
      <vt:lpstr>'28 - Environmental risk'!Udskriftstitler</vt:lpstr>
      <vt:lpstr>'29 - Social risk'!Udskriftstitler</vt:lpstr>
      <vt:lpstr>'3 - EU CC1'!Udskriftstitler</vt:lpstr>
      <vt:lpstr>'8 - EU LR2'!Udskriftstitler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2025-08-25T13:31:53Z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0x01010087E99F1E426BEF47B4A6793412182BEE</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