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Sjle3-oplysninger/Delte dokumenter/General/2025/Q2 2025/Præsentationer/"/>
    </mc:Choice>
  </mc:AlternateContent>
  <xr:revisionPtr revIDLastSave="420" documentId="8_{FD410914-BE47-45D3-8206-7B295EA4431B}" xr6:coauthVersionLast="47" xr6:coauthVersionMax="47" xr10:uidLastSave="{CC39F1CE-1671-448B-BDD2-9F86485FF71B}"/>
  <bookViews>
    <workbookView xWindow="-120" yWindow="-120" windowWidth="38640" windowHeight="15720" tabRatio="885" firstSheet="29" activeTab="38" xr2:uid="{00000000-000D-0000-FFFF-FFFF00000000}"/>
  </bookViews>
  <sheets>
    <sheet name="Disclaimer" sheetId="198" r:id="rId1"/>
    <sheet name="Attestation" sheetId="177" r:id="rId2"/>
    <sheet name="Index " sheetId="176" r:id="rId3"/>
    <sheet name="1 - EU KM1" sheetId="93" r:id="rId4"/>
    <sheet name="2- EU OV1" sheetId="92" r:id="rId5"/>
    <sheet name="3 - EU CC1" sheetId="83" r:id="rId6"/>
    <sheet name="4 - EU CC2" sheetId="110" r:id="rId7"/>
    <sheet name="5 - EU CCyB1" sheetId="170" r:id="rId8"/>
    <sheet name="6- EU CCyB2" sheetId="130" r:id="rId9"/>
    <sheet name="7 - EU LR1" sheetId="131" r:id="rId10"/>
    <sheet name="8 - EU LR2" sheetId="132" r:id="rId11"/>
    <sheet name="9 - EU LR3" sheetId="133" r:id="rId12"/>
    <sheet name="10 - EU LIQB" sheetId="217" r:id="rId13"/>
    <sheet name="11 - EU LIQ1" sheetId="218" r:id="rId14"/>
    <sheet name="12 - EU LIQ2" sheetId="138" r:id="rId15"/>
    <sheet name="13 - EU CR1" sheetId="141" r:id="rId16"/>
    <sheet name="14 - EU CR1-A" sheetId="142" r:id="rId17"/>
    <sheet name="15 - EU CR2" sheetId="143" r:id="rId18"/>
    <sheet name="16 - EU CQ1" sheetId="145" r:id="rId19"/>
    <sheet name="17 - EU CQ5" sheetId="172" r:id="rId20"/>
    <sheet name="18 - EU CQ7" sheetId="185" r:id="rId21"/>
    <sheet name="19 - EU CR3" sheetId="173" r:id="rId22"/>
    <sheet name="20 - EU CR4" sheetId="151" r:id="rId23"/>
    <sheet name="21 - EU CR5" sheetId="152" r:id="rId24"/>
    <sheet name="22 - EU CCR1" sheetId="154" r:id="rId25"/>
    <sheet name="23 - EU CCR3" sheetId="156" r:id="rId26"/>
    <sheet name="24 - EU CCR5 " sheetId="157" r:id="rId27"/>
    <sheet name="25 - EU CCR8" sheetId="158" r:id="rId28"/>
    <sheet name="26 - EU MR1 " sheetId="159" r:id="rId29"/>
    <sheet name="27 - EU IRRBB1" sheetId="100" r:id="rId30"/>
    <sheet name="28 - Environmental risk" sheetId="203" r:id="rId31"/>
    <sheet name="29 - Social risk" sheetId="204" r:id="rId32"/>
    <sheet name="30 - Governance risk" sheetId="205" r:id="rId33"/>
    <sheet name="31 - transition risk - temp 1" sheetId="216" r:id="rId34"/>
    <sheet name="32 - transition risk - temp 2" sheetId="207" r:id="rId35"/>
    <sheet name="33 - transition risk - temp  3" sheetId="208" r:id="rId36"/>
    <sheet name="34 - transition risk - temp 4" sheetId="209" r:id="rId37"/>
    <sheet name="35 - Physical risk - temp 5 " sheetId="210" r:id="rId38"/>
    <sheet name="36 - EU KM2" sheetId="199" r:id="rId39"/>
  </sheets>
  <definedNames>
    <definedName name="_xlnm._FilterDatabase" localSheetId="2" hidden="1">'Index '!$A$2:$D$53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'12 - EU LIQ2'!$B$2:$H$53</definedName>
    <definedName name="_xlnm.Print_Area" localSheetId="15">'13 - EU CR1'!#REF!</definedName>
    <definedName name="_xlnm.Print_Area" localSheetId="16">'14 - EU CR1-A'!#REF!</definedName>
    <definedName name="_xlnm.Print_Area" localSheetId="17">'15 - EU CR2'!#REF!</definedName>
    <definedName name="_xlnm.Print_Area" localSheetId="18">'16 - EU CQ1'!$B$2:$K$19</definedName>
    <definedName name="_xlnm.Print_Area" localSheetId="19">'17 - EU CQ5'!$B$2:$I$27</definedName>
    <definedName name="_xlnm.Print_Area" localSheetId="21">'19 - EU CR3'!#REF!</definedName>
    <definedName name="_xlnm.Print_Area" localSheetId="4">'2- EU OV1'!$B$2:$F$34</definedName>
    <definedName name="_xlnm.Print_Area" localSheetId="22">'20 - EU CR4'!$B$2:$I$33</definedName>
    <definedName name="_xlnm.Print_Area" localSheetId="23">'21 - EU CR5'!$B$2:$AD$39</definedName>
    <definedName name="_xlnm.Print_Area" localSheetId="25">'23 - EU CCR3'!$B$2:$O$17</definedName>
    <definedName name="_xlnm.Print_Area" localSheetId="27">'25 - EU CCR8'!#REF!</definedName>
    <definedName name="_xlnm.Print_Area" localSheetId="28">'26 - EU MR1 '!$B$2:$D$16</definedName>
    <definedName name="_xlnm.Print_Area" localSheetId="29">'27 - EU IRRBB1'!#REF!</definedName>
    <definedName name="_xlnm.Print_Area" localSheetId="30">'28 - Environmental risk'!$B$2:$D$27</definedName>
    <definedName name="_xlnm.Print_Area" localSheetId="31">'29 - Social risk'!$B$2:$D$26</definedName>
    <definedName name="_xlnm.Print_Area" localSheetId="32">'30 - Governance risk'!$B$2:$D$24</definedName>
    <definedName name="_xlnm.Print_Area" localSheetId="34">'32 - transition risk - temp 2'!$B$2:$S$23</definedName>
    <definedName name="_xlnm.Print_Area" localSheetId="36">'34 - transition risk - temp 4'!#REF!</definedName>
    <definedName name="_xlnm.Print_Area" localSheetId="37">'35 - Physical risk - temp 5 '!$B$2:$Q$35</definedName>
    <definedName name="_xlnm.Print_Area" localSheetId="6">'4 - EU CC2'!#REF!</definedName>
    <definedName name="_xlnm.Print_Area" localSheetId="7">'5 - EU CCyB1'!#REF!</definedName>
    <definedName name="_xlnm.Print_Area" localSheetId="8">'6- EU CCyB2'!#REF!</definedName>
    <definedName name="_xlnm.Print_Area" localSheetId="9">'7 - EU LR1'!$B$2:$E$20</definedName>
    <definedName name="_xlnm.Print_Titles" localSheetId="3">'1 - EU KM1'!$5:$5</definedName>
    <definedName name="_xlnm.Print_Titles" localSheetId="30">'28 - Environmental risk'!$6:$6</definedName>
    <definedName name="_xlnm.Print_Titles" localSheetId="31">'29 - Social risk'!$6:$6</definedName>
    <definedName name="_xlnm.Print_Titles" localSheetId="5">'3 - EU CC1'!$5:$5</definedName>
    <definedName name="_xlnm.Print_Titles" localSheetId="10">'8 - EU LR2'!$5:$6</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99" l="1"/>
  <c r="D20" i="199"/>
  <c r="D6" i="158"/>
  <c r="AD39" i="152"/>
  <c r="I33" i="151"/>
  <c r="I32" i="151"/>
  <c r="I28" i="151"/>
  <c r="I27" i="151"/>
  <c r="I26" i="151"/>
  <c r="I25" i="151"/>
  <c r="I23" i="151"/>
  <c r="I22" i="151"/>
  <c r="I21" i="151"/>
  <c r="I20" i="151"/>
  <c r="I19" i="151"/>
  <c r="I18" i="151"/>
  <c r="I17" i="151"/>
  <c r="I16" i="151"/>
  <c r="I15" i="151"/>
  <c r="I14" i="151"/>
  <c r="I11" i="151"/>
  <c r="I10" i="151"/>
  <c r="I9" i="151"/>
  <c r="I8" i="151"/>
  <c r="D6" i="133" l="1"/>
  <c r="C46" i="110"/>
  <c r="D91" i="83" l="1"/>
  <c r="D54" i="93"/>
  <c r="D53" i="93"/>
  <c r="D52" i="93"/>
  <c r="D50" i="93"/>
  <c r="D49" i="93"/>
  <c r="D48" i="93"/>
  <c r="D47" i="93"/>
  <c r="D46" i="93"/>
  <c r="O8" i="156" l="1"/>
  <c r="O9" i="156"/>
  <c r="O10" i="156"/>
  <c r="O11" i="156"/>
  <c r="O12" i="156"/>
  <c r="O13" i="156"/>
  <c r="O14" i="156"/>
  <c r="O15" i="156"/>
  <c r="O16" i="156"/>
  <c r="O7" i="156"/>
  <c r="AC39" i="152"/>
  <c r="O17" i="156" l="1"/>
  <c r="D13" i="199"/>
  <c r="D7" i="130"/>
  <c r="D102" i="83"/>
  <c r="D100" i="83"/>
  <c r="D99" i="83"/>
  <c r="D98" i="83"/>
  <c r="D97" i="83"/>
  <c r="D96" i="83"/>
  <c r="D14" i="132" l="1"/>
  <c r="D14" i="199"/>
  <c r="E6" i="158"/>
  <c r="H10" i="173"/>
  <c r="G10" i="173"/>
  <c r="F10" i="173"/>
  <c r="E10" i="173"/>
  <c r="D10" i="173"/>
  <c r="D11" i="143"/>
  <c r="I9" i="142"/>
  <c r="H9" i="142"/>
  <c r="G9" i="142"/>
  <c r="F9" i="142"/>
  <c r="E9" i="142"/>
  <c r="D9" i="142"/>
  <c r="M10" i="170" l="1"/>
  <c r="L10" i="170"/>
  <c r="K10" i="170"/>
  <c r="J10" i="170"/>
  <c r="I10" i="170"/>
  <c r="H10" i="170"/>
  <c r="G10" i="170"/>
  <c r="F10" i="170"/>
  <c r="E10" i="170"/>
  <c r="D10" i="170"/>
  <c r="C10" i="170"/>
  <c r="C37" i="110"/>
  <c r="C23" i="110"/>
  <c r="D6" i="131" s="1"/>
  <c r="F9" i="92" l="1"/>
  <c r="F31" i="92"/>
  <c r="F30" i="92"/>
  <c r="F29" i="92"/>
  <c r="D28" i="92"/>
  <c r="F27" i="92"/>
  <c r="F26" i="92"/>
  <c r="F25" i="92"/>
  <c r="F24" i="92"/>
  <c r="D23" i="92"/>
  <c r="F22" i="92"/>
  <c r="F20" i="92"/>
  <c r="F17" i="92"/>
  <c r="F16" i="92"/>
  <c r="F15" i="92"/>
  <c r="F14" i="92"/>
  <c r="D13" i="92"/>
  <c r="F12" i="92"/>
  <c r="F11" i="92"/>
  <c r="F10" i="92"/>
  <c r="F8" i="92"/>
  <c r="D7" i="92"/>
  <c r="E12" i="93"/>
  <c r="D14" i="93"/>
  <c r="D93" i="83" s="1"/>
  <c r="D18" i="93"/>
  <c r="D95" i="83" s="1"/>
  <c r="D16" i="93"/>
  <c r="D94" i="83" s="1"/>
  <c r="D19" i="93"/>
  <c r="F28" i="92" l="1"/>
  <c r="F23" i="92"/>
  <c r="F13" i="92"/>
  <c r="F7" i="92"/>
  <c r="D15" i="93"/>
  <c r="D17" i="93"/>
  <c r="H9" i="145" l="1"/>
  <c r="I9" i="145"/>
  <c r="J9" i="145"/>
  <c r="K9" i="145"/>
  <c r="E9" i="145"/>
  <c r="F9" i="145"/>
  <c r="G9" i="145"/>
  <c r="D9" i="145"/>
  <c r="D88" i="83" l="1"/>
  <c r="D34" i="132"/>
  <c r="D16" i="159" l="1"/>
  <c r="E16" i="157"/>
  <c r="F16" i="157"/>
  <c r="G16" i="157"/>
  <c r="H16" i="157"/>
  <c r="I16" i="157"/>
  <c r="J16" i="157"/>
  <c r="K16" i="157"/>
  <c r="D16" i="157"/>
  <c r="H16" i="154" l="1"/>
  <c r="E8" i="185"/>
  <c r="E14" i="185" s="1"/>
  <c r="D8" i="185"/>
  <c r="D65" i="132"/>
  <c r="D26" i="132"/>
  <c r="D78" i="83" l="1"/>
  <c r="D89" i="83" s="1"/>
  <c r="D58" i="83"/>
  <c r="D68" i="83" s="1"/>
  <c r="D17" i="83"/>
  <c r="D48" i="83" l="1"/>
  <c r="D69" i="83" s="1"/>
  <c r="D90" i="83" l="1"/>
  <c r="D55" i="132"/>
  <c r="D15" i="199"/>
  <c r="I16" i="154" l="1"/>
  <c r="J16" i="154"/>
  <c r="K16" i="154"/>
  <c r="D14" i="185"/>
  <c r="D18" i="92" l="1"/>
  <c r="D39" i="92" s="1"/>
  <c r="F19" i="92"/>
  <c r="F18" i="92" s="1"/>
  <c r="D20" i="131"/>
  <c r="D56" i="132" s="1"/>
  <c r="D71" i="132" l="1"/>
  <c r="D72" i="132" s="1"/>
  <c r="D73" i="132" s="1"/>
  <c r="D58" i="132"/>
  <c r="D60" i="132"/>
  <c r="D59" i="132"/>
  <c r="D10" i="199"/>
  <c r="D6" i="130"/>
  <c r="D8" i="130" s="1"/>
  <c r="D12" i="199" l="1"/>
  <c r="D11" i="199"/>
  <c r="D22" i="199"/>
  <c r="D23" i="1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tc={3CD9EA20-C859-44B2-A9D9-1AFDD16693FB}</author>
  </authors>
  <commentList>
    <comment ref="E40" authorId="0" shapeId="0" xr:uid="{3CD9EA20-C859-44B2-A9D9-1AFDD16693FB}">
      <text>
        <t>[Trådet kommentar]
Din version af Excel lader dig læse denne trådede kommentar. Eventuelle ændringer vil dog blive fjernet, hvis filen åbnes i en nyere version af Excel. Få mere at vide: https://go.microsoft.com/fwlink/?linkid=870924
Kommentar:
    @Jannik Hansen Er det korrekt?
Besvar:
    Ja. ☺️
Besvar:
    Jeg har ikke været nede på modparts- eller papirniveau, men det er disse værdier, som vi har opgjort og stoler på.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tc={A2E81821-F2AE-4B3D-88C0-B85C7A14FFA1}</author>
  </authors>
  <commentList>
    <comment ref="AD5" authorId="0" shapeId="0" xr:uid="{A2E81821-F2AE-4B3D-88C0-B85C7A14FFA1}">
      <text>
        <t>[Trådet kommentar]
Din version af Excel lader dig læse denne trådede kommentar. Eventuelle ændringer vil dog blive fjernet, hvis filen åbnes i en nyere version af Excel. Få mere at vide: https://go.microsoft.com/fwlink/?linkid=870924
Kommentar:
    @Søren Meldgaard Olsen  Er denne kolonne korrekt? Den afviger væsentligt fra året?</t>
      </text>
    </comment>
  </commentList>
</comments>
</file>

<file path=xl/sharedStrings.xml><?xml version="1.0" encoding="utf-8"?>
<sst xmlns="http://schemas.openxmlformats.org/spreadsheetml/2006/main" count="1926" uniqueCount="1320">
  <si>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</si>
  <si>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</si>
  <si>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</si>
  <si>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</si>
  <si>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June 30, 2025</t>
  </si>
  <si>
    <t>Reporting currency</t>
  </si>
  <si>
    <t>Currency</t>
  </si>
  <si>
    <t>DKK</t>
  </si>
  <si>
    <t>Name of disclosing institution</t>
  </si>
  <si>
    <t>Name</t>
  </si>
  <si>
    <t>A/S Arbejdernes Landsbank</t>
  </si>
  <si>
    <t>LEI-code of disclosing institution</t>
  </si>
  <si>
    <t>LEI-code</t>
  </si>
  <si>
    <t>549300D6BJ7XOO03RR69</t>
  </si>
  <si>
    <r>
      <t>The institution's Additional Pillar 3 Disclosures as at June 30, 2025 have been prepared in accordance with the Groups guideline for disclosure of Pillar 3 information which is based on</t>
    </r>
    <r>
      <rPr>
        <i/>
        <sz val="11"/>
        <rFont val="Calibri"/>
        <family val="2"/>
        <scheme val="minor"/>
      </rPr>
      <t xml:space="preserve"> Regulation (EU) 2024/1623 of the European Parliament and of the Council of 31 May 2024 amending Regulation (EU) No 575/2013 as regards requirements for credit risk, credit valuation 
adjustment risk, operational risk, market risk and the output floor,</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 xml:space="preserve">Directive (EU) 2019/879 of the European parliament </t>
    </r>
    <r>
      <rPr>
        <sz val="11"/>
        <rFont val="Calibri"/>
        <family val="2"/>
        <scheme val="minor"/>
      </rPr>
      <t xml:space="preserve">and </t>
    </r>
    <r>
      <rPr>
        <i/>
        <sz val="11"/>
        <rFont val="Calibri"/>
        <family val="2"/>
        <scheme val="minor"/>
      </rPr>
      <t>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February 5, 2025
The Balance Sheet and Capital Council</t>
    </r>
  </si>
  <si>
    <t>August 27, 2025</t>
  </si>
  <si>
    <t>The Balance Sheet and Capital Council</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</si>
  <si>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</si>
  <si>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</si>
  <si>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</si>
  <si>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</si>
  <si>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</si>
  <si>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</si>
  <si>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</si>
  <si>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</si>
  <si>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</si>
  <si>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</si>
  <si>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</si>
  <si>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</si>
  <si>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Disclosure of own funds</t>
  </si>
  <si>
    <t>EU CC1</t>
  </si>
  <si>
    <t>Composition of regulatory own funds</t>
  </si>
  <si>
    <t>Page 3</t>
  </si>
  <si>
    <t>EU CC2</t>
  </si>
  <si>
    <t>Reconciliation of regulatory own funds to balance sheet in the audited financial statements</t>
  </si>
  <si>
    <t>Page 8</t>
  </si>
  <si>
    <t>Disclosure of information on countercyclical capital buffers</t>
  </si>
  <si>
    <t>EU CCyB1</t>
  </si>
  <si>
    <t>Geographical distribution of credit exposures relevant for the calculation of the countercyclical buffer</t>
  </si>
  <si>
    <t>Page 5</t>
  </si>
  <si>
    <t>EY CCyB2</t>
  </si>
  <si>
    <t>Amount of institution-specific countercyclical capital buffer</t>
  </si>
  <si>
    <t>Page 6</t>
  </si>
  <si>
    <t>Disclosure of leverage ratio</t>
  </si>
  <si>
    <t>EU LR1</t>
  </si>
  <si>
    <t>LRSum: Summary reconciliation of accounting assets and leverage ratio exposures</t>
  </si>
  <si>
    <t>Page 7</t>
  </si>
  <si>
    <t>EU LR2</t>
  </si>
  <si>
    <t>LRCom: Leverage ratio common disclosure</t>
  </si>
  <si>
    <t>EU LR3</t>
  </si>
  <si>
    <t>LRSpl: Split-up of on balance sheet exposures (excluding derivatives, SFTs and exempted exposures)</t>
  </si>
  <si>
    <t>Page 9</t>
  </si>
  <si>
    <t>Disclosure of liquidity requirements</t>
  </si>
  <si>
    <t>EU LIQB</t>
  </si>
  <si>
    <t>Qualitative</t>
  </si>
  <si>
    <t>Qualitative information on LCR, which complements template EU LIQ1.</t>
  </si>
  <si>
    <t>Page 10</t>
  </si>
  <si>
    <t>EU LIQ1</t>
  </si>
  <si>
    <t>Quantitative information of LCR</t>
  </si>
  <si>
    <t>Page 11</t>
  </si>
  <si>
    <t>EU LIQ2</t>
  </si>
  <si>
    <t>Net Stable Funding Ratio</t>
  </si>
  <si>
    <t>Page 12</t>
  </si>
  <si>
    <t>Disclosure of credit risk quality</t>
  </si>
  <si>
    <t>EU CR1</t>
  </si>
  <si>
    <t xml:space="preserve">Performing and non-performing exposures and related provisions. </t>
  </si>
  <si>
    <t>Page 13</t>
  </si>
  <si>
    <t>EU CR1-A</t>
  </si>
  <si>
    <t>Maturity of exposures</t>
  </si>
  <si>
    <t>Page 14</t>
  </si>
  <si>
    <t>EU CR2</t>
  </si>
  <si>
    <t>Changes in the stock of non-performing loans and advances</t>
  </si>
  <si>
    <t>Page 15</t>
  </si>
  <si>
    <t>EU CQ1</t>
  </si>
  <si>
    <t>Credit quality of forborne exposures</t>
  </si>
  <si>
    <t>Page 16</t>
  </si>
  <si>
    <t>EU CQ5</t>
  </si>
  <si>
    <t>Credit quality of loans and advances to non-financial corporations by industry</t>
  </si>
  <si>
    <t>Page 17</t>
  </si>
  <si>
    <t>EU CQ7</t>
  </si>
  <si>
    <t xml:space="preserve">Collateral obtained by taking possession and execution processes </t>
  </si>
  <si>
    <t>Page 18</t>
  </si>
  <si>
    <t>Disclosure of the use of credit risk mitigation techniques</t>
  </si>
  <si>
    <t>EU CR3</t>
  </si>
  <si>
    <t>CRM techniques overview:  Disclosure of the use of credit risk mitigation techniques</t>
  </si>
  <si>
    <t>Page 19</t>
  </si>
  <si>
    <t>Disclosure of credit risk SA</t>
  </si>
  <si>
    <t>EU CR4</t>
  </si>
  <si>
    <t>Standardised approach – Credit risk exposure and CRM effects</t>
  </si>
  <si>
    <t>Page 20</t>
  </si>
  <si>
    <t>EU CR5</t>
  </si>
  <si>
    <t>Standardised approach</t>
  </si>
  <si>
    <t>Page 21</t>
  </si>
  <si>
    <t>Disclosure of counterparty credit risk</t>
  </si>
  <si>
    <t>EU CCR1</t>
  </si>
  <si>
    <t>Analysis of CCR exposure by approach</t>
  </si>
  <si>
    <t>Page 22</t>
  </si>
  <si>
    <t>EU CCR3</t>
  </si>
  <si>
    <t>Standardised approach – CCR exposures by regulatory exposure class and risk weight</t>
  </si>
  <si>
    <t>Page 23</t>
  </si>
  <si>
    <t>EU CCR5</t>
  </si>
  <si>
    <t>Composition of collateral for CCR exposures</t>
  </si>
  <si>
    <t>Page 24</t>
  </si>
  <si>
    <t>EU CCR8</t>
  </si>
  <si>
    <t>Exposures to CCPs</t>
  </si>
  <si>
    <t>Page 25</t>
  </si>
  <si>
    <t>Disclosure of market risk</t>
  </si>
  <si>
    <t>EU MR1</t>
  </si>
  <si>
    <t>Market risk under the standardised approach</t>
  </si>
  <si>
    <t>Page 26</t>
  </si>
  <si>
    <t xml:space="preserve">Disclosure of interest rate risk of non-trading book activities </t>
  </si>
  <si>
    <t>EU IRRBB1</t>
  </si>
  <si>
    <t>Interest rate risks of non-trading book activities</t>
  </si>
  <si>
    <t>Page 27</t>
  </si>
  <si>
    <t>Disclosure of prudential disclosures on ESG risks</t>
  </si>
  <si>
    <t>Table 1</t>
  </si>
  <si>
    <t>Qualitative information on Environmental risk</t>
  </si>
  <si>
    <t>Page 28</t>
  </si>
  <si>
    <t>Table 2</t>
  </si>
  <si>
    <t>Qualitative information on Social risk</t>
  </si>
  <si>
    <t>Page 29</t>
  </si>
  <si>
    <t>Table 3</t>
  </si>
  <si>
    <t>Qualitative information on Governance risk</t>
  </si>
  <si>
    <t>Page 30</t>
  </si>
  <si>
    <t>Template 1</t>
  </si>
  <si>
    <t>Banking book- Climate Change transition risk: Credit quality of exposures by sector, emissions and residual maturity</t>
  </si>
  <si>
    <t>Page 31</t>
  </si>
  <si>
    <t>Template 2</t>
  </si>
  <si>
    <t>Banking book - Climate change transition risk: Loans collateralised by immovable property - Energy efficiency of the collateral</t>
  </si>
  <si>
    <t>Page 32</t>
  </si>
  <si>
    <t>Template 3</t>
  </si>
  <si>
    <t>Banking book - Climate change transition risk: Alignment metrics</t>
  </si>
  <si>
    <t>Page 33</t>
  </si>
  <si>
    <t>Template 4</t>
  </si>
  <si>
    <t>Banking book - Climate change transition risk: Exposures to top 20 carbon-intensive firms</t>
  </si>
  <si>
    <t>Page 34</t>
  </si>
  <si>
    <t>Template 5</t>
  </si>
  <si>
    <t>Banking book - Climate change physical risk: Exposures subject to physical risk</t>
  </si>
  <si>
    <t>Page 35</t>
  </si>
  <si>
    <t xml:space="preserve">Disclosure of minimum requirement for own funds and eligible liabilities/ total loss-absorbing capacity </t>
  </si>
  <si>
    <t>EU KM2</t>
  </si>
  <si>
    <t>Key metrics - MREL</t>
  </si>
  <si>
    <t>Page 36</t>
  </si>
  <si>
    <t>The following Pillar 3 templates are considered irrelevant:</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</si>
  <si>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</si>
  <si>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</si>
  <si>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</si>
  <si>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</si>
  <si>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</si>
  <si>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</si>
  <si>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</si>
  <si>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EU KM1 - Key metrics template</t>
  </si>
  <si>
    <t>Return to index</t>
  </si>
  <si>
    <t>(DKK mio.)</t>
  </si>
  <si>
    <t>30 June 2025</t>
  </si>
  <si>
    <t>31 March 2025</t>
  </si>
  <si>
    <t>31 December 2024</t>
  </si>
  <si>
    <t>30 September 2024</t>
  </si>
  <si>
    <t>30 June 2024</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</si>
  <si>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</si>
  <si>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</si>
  <si>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</si>
  <si>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</si>
  <si>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</si>
  <si>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</si>
  <si>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4a</t>
  </si>
  <si>
    <t>Total risk exposure pre-floor</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</si>
  <si>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</si>
  <si>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</si>
  <si>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5b</t>
  </si>
  <si>
    <t>Common Equity Tier 1 ratio considering unfloored TREA (%)</t>
  </si>
  <si>
    <t>Tier 1 ratio (%)</t>
  </si>
  <si>
    <t>6b</t>
  </si>
  <si>
    <t>Tier 1 ratio considering unfloored TREA (%)</t>
  </si>
  <si>
    <t>Total capital ratio (%)</t>
  </si>
  <si>
    <t>7b</t>
  </si>
  <si>
    <t>Total capital ratio considering unfloored TREA (%)</t>
  </si>
  <si>
    <t xml:space="preserve">                          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</si>
  <si>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</si>
  <si>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</si>
  <si>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</si>
  <si>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</si>
  <si>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</si>
  <si>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</si>
  <si>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</si>
  <si>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</si>
  <si>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</si>
  <si>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</si>
  <si>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</si>
  <si>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</si>
  <si>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</si>
  <si>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</si>
  <si>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</si>
  <si>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</si>
  <si>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</si>
  <si>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</si>
  <si>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</si>
  <si>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</si>
  <si>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</si>
  <si>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</si>
  <si>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</si>
  <si>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</si>
  <si>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</si>
  <si>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</si>
  <si>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</si>
  <si>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</si>
  <si>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</si>
  <si>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</si>
  <si>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</si>
  <si>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</si>
  <si>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</si>
  <si>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</si>
  <si>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</si>
  <si>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</si>
  <si>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</si>
  <si>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</si>
  <si>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</si>
  <si>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</si>
  <si>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</si>
  <si>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</si>
  <si>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</si>
  <si>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</si>
  <si>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</si>
  <si>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</si>
  <si>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</si>
  <si>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</si>
  <si>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</si>
  <si>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</si>
  <si>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</si>
  <si>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</si>
  <si>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</si>
  <si>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</si>
  <si>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</si>
  <si>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</si>
  <si>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</si>
  <si>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</si>
  <si>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</si>
  <si>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</si>
  <si>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</si>
  <si>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Of which other CCR</t>
  </si>
  <si>
    <t>Credit valuation adjustments risk - CVA risk</t>
  </si>
  <si>
    <t xml:space="preserve">  Of which the standardised approach</t>
  </si>
  <si>
    <t>EU 10b</t>
  </si>
  <si>
    <t xml:space="preserve">  Of which the basic approach (F-BA and R-BA)</t>
  </si>
  <si>
    <t>EU 10c</t>
  </si>
  <si>
    <t xml:space="preserve">  Of which the simplified approach</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</si>
  <si>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</si>
  <si>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</si>
  <si>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</si>
  <si>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</si>
  <si>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</si>
  <si>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</si>
  <si>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</si>
  <si>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</si>
  <si>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the Alternative standardised approach (A-SA) </t>
  </si>
  <si>
    <t>EU 21a</t>
  </si>
  <si>
    <t>Of which the Simplified standardised approach (S-SA)</t>
  </si>
  <si>
    <t>Of which the Alternative Internal Models Approach (A-IMA)</t>
  </si>
  <si>
    <t>EU 22a</t>
  </si>
  <si>
    <t>Large exposures</t>
  </si>
  <si>
    <t>Operational risk</t>
  </si>
  <si>
    <t>EU 24a</t>
  </si>
  <si>
    <t>Exposures to crypto-assets</t>
  </si>
  <si>
    <t xml:space="preserve">Amounts below the thresholds for deduction (subject to 250% risk weight) </t>
  </si>
  <si>
    <t>Output floor applied (%)</t>
  </si>
  <si>
    <t>Floor adjustment (before application of transitional cap)</t>
  </si>
  <si>
    <t>Floor adjustment (after application of transitional cap)</t>
  </si>
  <si>
    <t>Total</t>
  </si>
  <si>
    <t>EU CC1 - Composition of regulatory own funds</t>
  </si>
  <si>
    <t>At 30 June 2025 (DKK mio.)</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</si>
  <si>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</si>
  <si>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</si>
  <si>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</si>
  <si>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</si>
  <si>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</si>
  <si>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</si>
  <si>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</si>
  <si>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</si>
  <si>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</si>
  <si>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</si>
  <si>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</si>
  <si>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</si>
  <si>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</si>
  <si>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</si>
  <si>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</si>
  <si>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</si>
  <si>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</si>
  <si>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</si>
  <si>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</si>
  <si>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</si>
  <si>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</si>
  <si>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</si>
  <si>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</si>
  <si>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</si>
  <si>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</si>
  <si>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</si>
  <si>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</si>
  <si>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</si>
  <si>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</si>
  <si>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</si>
  <si>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</si>
  <si>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</si>
  <si>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</si>
  <si>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</si>
  <si>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</si>
  <si>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</si>
  <si>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</si>
  <si>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</si>
  <si>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</si>
  <si>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</si>
  <si>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</si>
  <si>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</si>
  <si>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</si>
  <si>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</si>
  <si>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</si>
  <si>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</si>
  <si>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</si>
  <si>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</si>
  <si>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</si>
  <si>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</si>
  <si>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</si>
  <si>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</si>
  <si>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</si>
  <si>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</si>
  <si>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</si>
  <si>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</si>
  <si>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</si>
  <si>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</si>
  <si>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</si>
  <si>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</si>
  <si>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</si>
  <si>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</si>
  <si>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</si>
  <si>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</si>
  <si>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</si>
  <si>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</si>
  <si>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</si>
  <si>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</si>
  <si>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</si>
  <si>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</si>
  <si>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</si>
  <si>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</si>
  <si>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</si>
  <si>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</si>
  <si>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</si>
  <si>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</si>
  <si>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</si>
  <si>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</si>
  <si>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</si>
  <si>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</si>
  <si>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</si>
  <si>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</si>
  <si>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</si>
  <si>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</si>
  <si>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</si>
  <si>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</si>
  <si>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</si>
  <si>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</si>
  <si>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</si>
  <si>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</si>
  <si>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</si>
  <si>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</si>
  <si>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</si>
  <si>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</si>
  <si>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</si>
  <si>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</si>
  <si>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</si>
  <si>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</si>
  <si>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</si>
  <si>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</si>
  <si>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</si>
  <si>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</si>
  <si>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</si>
  <si>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</si>
  <si>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</si>
  <si>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</si>
  <si>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</si>
  <si>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</si>
  <si>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</si>
  <si>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</si>
  <si>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</si>
  <si>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</si>
  <si>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</si>
  <si>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</si>
  <si>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</si>
  <si>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</si>
  <si>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</si>
  <si>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</si>
  <si>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</si>
  <si>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</si>
  <si>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</si>
  <si>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</si>
  <si>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</si>
  <si>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</si>
  <si>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</si>
  <si>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</si>
  <si>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</si>
  <si>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</si>
  <si>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</si>
  <si>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</si>
  <si>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</si>
  <si>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</si>
  <si>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</si>
  <si>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</si>
  <si>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</si>
  <si>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</si>
  <si>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</si>
  <si>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</si>
  <si>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</si>
  <si>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</si>
  <si>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</si>
  <si>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</si>
  <si>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</si>
  <si>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</si>
  <si>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</si>
  <si>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</si>
  <si>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</si>
  <si>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</si>
  <si>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</si>
  <si>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fair value</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</si>
  <si>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</si>
  <si>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</si>
  <si>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</si>
  <si>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</si>
  <si>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</si>
  <si>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</si>
  <si>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</si>
  <si>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</si>
  <si>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</si>
  <si>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</si>
  <si>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</si>
  <si>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</si>
  <si>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</si>
  <si>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</si>
  <si>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</si>
  <si>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</si>
  <si>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</si>
  <si>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</si>
  <si>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</si>
  <si>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</si>
  <si>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</si>
  <si>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</si>
  <si>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</si>
  <si>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</si>
  <si>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</si>
  <si>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</si>
  <si>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</si>
  <si>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</si>
  <si>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</si>
  <si>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</si>
  <si>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</si>
  <si>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</si>
  <si>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</si>
  <si>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</si>
  <si>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</si>
  <si>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</si>
  <si>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</si>
  <si>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</si>
  <si>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</si>
  <si>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</si>
  <si>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</si>
  <si>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</si>
  <si>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</si>
  <si>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</si>
  <si>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</si>
  <si>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</si>
  <si>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</si>
  <si>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</si>
  <si>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</si>
  <si>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</si>
  <si>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</si>
  <si>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</si>
  <si>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</si>
  <si>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</si>
  <si>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</si>
  <si>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and point (ca)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</si>
  <si>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</si>
  <si>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</si>
  <si>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</si>
  <si>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</si>
  <si>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</si>
  <si>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</si>
  <si>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</si>
  <si>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</si>
  <si>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</si>
  <si>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</si>
  <si>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</si>
  <si>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</si>
  <si>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</si>
  <si>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</si>
  <si>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</si>
  <si>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</si>
  <si>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</si>
  <si>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</si>
  <si>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</si>
  <si>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</si>
  <si>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</si>
  <si>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</si>
  <si>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</si>
  <si>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</si>
  <si>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</si>
  <si>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</si>
  <si>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</si>
  <si>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</si>
  <si>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</si>
  <si>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</si>
  <si>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</si>
  <si>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</si>
  <si>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</si>
  <si>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</si>
  <si>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</si>
  <si>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</si>
  <si>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</si>
  <si>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</si>
  <si>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</si>
  <si>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</si>
  <si>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</si>
  <si>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</si>
  <si>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</si>
  <si>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</si>
  <si>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</si>
  <si>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</si>
  <si>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</si>
  <si>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 xml:space="preserve"> (Exposures excluded from the total exposure measure in accordance with point (c ) and point (ca)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</si>
  <si>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</si>
  <si>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</si>
  <si>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</si>
  <si>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</si>
  <si>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</si>
  <si>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</si>
  <si>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</si>
  <si>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</si>
  <si>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</si>
  <si>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</si>
  <si>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</si>
  <si>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</si>
  <si>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</si>
  <si>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</si>
  <si>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</si>
  <si>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</si>
  <si>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</si>
  <si>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</si>
  <si>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</si>
  <si>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(Excluded exposures to shareholders according to Article 429a (1), point (da) CRR)</t>
  </si>
  <si>
    <t>EU-22l</t>
  </si>
  <si>
    <t>(Exposures deducted in accordance with point (q) of Article 429a(1) CRR)</t>
  </si>
  <si>
    <r>
      <t xml:space="preserve">
</t>
    </r>
    <r>
      <rPr>
        <b/>
        <sz val="11"/>
        <color theme="1"/>
        <rFont val="Calibri"/>
        <family val="2"/>
        <scheme val="minor"/>
      </rPr>
      <t>EU-22m</t>
    </r>
  </si>
  <si>
    <r>
      <rPr>
        <b/>
        <sz val="11"/>
        <rFont val="Calibri"/>
        <family val="2"/>
        <scheme val="minor"/>
      </rPr>
      <t xml:space="preserve">Total exempted exposures      </t>
    </r>
    <r>
      <rPr>
        <b/>
        <sz val="11"/>
        <color rgb="FFFF0000"/>
        <rFont val="Calibri"/>
        <family val="2"/>
        <scheme val="minor"/>
      </rPr>
      <t xml:space="preserve">      
</t>
    </r>
  </si>
  <si>
    <t xml:space="preserve"> </t>
  </si>
  <si>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</si>
  <si>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</si>
  <si>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</si>
  <si>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</si>
  <si>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</si>
  <si>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</si>
  <si>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</si>
  <si>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</si>
  <si>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</si>
  <si>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</si>
  <si>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</si>
  <si>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</si>
  <si>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</si>
  <si>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</si>
  <si>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</si>
  <si>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</si>
  <si>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</si>
  <si>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</si>
  <si>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</si>
  <si>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</si>
  <si>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</si>
  <si>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</si>
  <si>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</si>
  <si>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</si>
  <si>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</si>
  <si>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</si>
  <si>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</si>
  <si>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</si>
  <si>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</si>
  <si>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</si>
  <si>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</si>
  <si>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</si>
  <si>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</si>
  <si>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</si>
  <si>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</si>
  <si>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</si>
  <si>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</si>
  <si>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</si>
  <si>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</si>
  <si>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</si>
  <si>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</si>
  <si>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</si>
  <si>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</si>
  <si>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</si>
  <si>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</si>
  <si>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</si>
  <si>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</si>
  <si>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</si>
  <si>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</si>
  <si>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</si>
  <si>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</si>
  <si>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</si>
  <si>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</si>
  <si>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</si>
  <si>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</si>
  <si>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</si>
  <si>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The groups liquidity is generally significantly higher than its target and comfortable. Yet LCR has been trending downwards due to optimization of the components of the liquidity buffer while excess liquity has become more common.</t>
  </si>
  <si>
    <t>(b)</t>
  </si>
  <si>
    <t>Explanations on the changes in the LCR over time</t>
  </si>
  <si>
    <t>Both in- and outflows are trending upwwards without significant fluctuation. Changes in liquidity buffer drives most fluctuations due to bond expiration and reinvestments.</t>
  </si>
  <si>
    <t>(c)</t>
  </si>
  <si>
    <t>Explanations on the actual concentration of funding sources</t>
  </si>
  <si>
    <t>Apart from the composition of the Group's liquidity buffer, the primary reason for the high and stable LCR development is the Group’s deposits, of which 68% is recognised as stable pursuant to the LCR regulation. The high degree of stable deposits results in a corresponding lower net outflow compared with non-stable deposits.</t>
  </si>
  <si>
    <t>(d)</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</si>
  <si>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</si>
  <si>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June 2025, total L1 securities accounted for 97% of the Group's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</si>
  <si>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</si>
  <si>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</si>
  <si>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</si>
  <si>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</si>
  <si>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</si>
  <si>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and secondly EUR while a smaller part of the risk is concentrated in other currencies, i.e. SEK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</si>
  <si>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</si>
  <si>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</si>
  <si>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</si>
  <si>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</si>
  <si>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</si>
  <si>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</si>
  <si>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</si>
  <si>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</si>
  <si>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</si>
  <si>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</si>
  <si>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</si>
  <si>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</si>
  <si>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</si>
  <si>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</si>
  <si>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</si>
  <si>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</si>
  <si>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</si>
  <si>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</si>
  <si>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</si>
  <si>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</si>
  <si>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</si>
  <si>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</si>
  <si>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</si>
  <si>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</si>
  <si>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</si>
  <si>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</si>
  <si>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</si>
  <si>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</si>
  <si>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</si>
  <si>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</si>
  <si>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</si>
  <si>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</si>
  <si>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</si>
  <si>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</si>
  <si>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 xml:space="preserve">                                          -</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</si>
  <si>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</si>
  <si>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</si>
  <si>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</si>
  <si>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</si>
  <si>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</si>
  <si>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</si>
  <si>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</si>
  <si>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</si>
  <si>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</si>
  <si>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</si>
  <si>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</si>
  <si>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</si>
  <si>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</si>
  <si>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</si>
  <si>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</si>
  <si>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</si>
  <si>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</si>
  <si>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</si>
  <si>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</si>
  <si>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</si>
  <si>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</si>
  <si>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</si>
  <si>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</si>
  <si>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</si>
  <si>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</si>
  <si>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</si>
  <si>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</si>
  <si>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</si>
  <si>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</si>
  <si>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</si>
  <si>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</si>
  <si>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</si>
  <si>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</si>
  <si>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</si>
  <si>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</si>
  <si>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</si>
  <si>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</si>
  <si>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</si>
  <si>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</si>
  <si>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</si>
  <si>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</si>
  <si>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</si>
  <si>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</si>
  <si>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</si>
  <si>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</si>
  <si>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</si>
  <si>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</si>
  <si>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</si>
  <si>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</si>
  <si>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</si>
  <si>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</si>
  <si>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</si>
  <si>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</si>
  <si>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</si>
  <si>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</si>
  <si>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</si>
  <si>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</si>
  <si>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</si>
  <si>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</si>
  <si>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</si>
  <si>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</si>
  <si>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</si>
  <si>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</si>
  <si>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</si>
  <si>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</si>
  <si>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</si>
  <si>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</si>
  <si>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</si>
  <si>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</si>
  <si>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</si>
  <si>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</si>
  <si>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</si>
  <si>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</si>
  <si>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</si>
  <si>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</si>
  <si>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</si>
  <si>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</si>
  <si>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</si>
  <si>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</si>
  <si>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</si>
  <si>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</si>
  <si>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</si>
  <si>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</si>
  <si>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</si>
  <si>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</si>
  <si>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</si>
  <si>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</si>
  <si>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</si>
  <si>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</si>
  <si>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</si>
  <si>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</si>
  <si>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</si>
  <si>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</si>
  <si>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</si>
  <si>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</si>
  <si>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</si>
  <si>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</si>
  <si>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</si>
  <si>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</si>
  <si>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</si>
  <si>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</si>
  <si>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</si>
  <si>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</si>
  <si>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</si>
  <si>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</si>
  <si>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</si>
  <si>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</si>
  <si>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</si>
  <si>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</si>
  <si>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</si>
  <si>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</si>
  <si>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</si>
  <si>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</si>
  <si>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</si>
  <si>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</si>
  <si>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</si>
  <si>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</si>
  <si>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</si>
  <si>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</si>
  <si>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</si>
  <si>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</si>
  <si>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</si>
  <si>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</si>
  <si>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</si>
  <si>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</si>
  <si>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</si>
  <si>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</si>
  <si>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</si>
  <si>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</si>
  <si>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</si>
  <si>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</si>
  <si>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</si>
  <si>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</si>
  <si>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</si>
  <si>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</si>
  <si>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</si>
  <si>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</si>
  <si>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</si>
  <si>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</si>
  <si>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</si>
  <si>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</si>
  <si>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</si>
  <si>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</si>
  <si>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</si>
  <si>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</si>
  <si>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</si>
  <si>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</si>
  <si>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</si>
  <si>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</si>
  <si>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</si>
  <si>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</si>
  <si>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</si>
  <si>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</si>
  <si>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</si>
  <si>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</si>
  <si>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</si>
  <si>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</si>
  <si>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</si>
  <si>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</si>
  <si>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</si>
  <si>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</si>
  <si>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</si>
  <si>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</si>
  <si>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</si>
  <si>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</si>
  <si>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</si>
  <si>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</si>
  <si>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</si>
  <si>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</si>
  <si>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</si>
  <si>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</si>
  <si>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</si>
  <si>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</si>
  <si>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</si>
  <si>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</si>
  <si>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</si>
  <si>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</si>
  <si>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</si>
  <si>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</si>
  <si>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</si>
  <si>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</si>
  <si>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</si>
  <si>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</si>
  <si>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</si>
  <si>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</si>
  <si>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</si>
  <si>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</si>
  <si>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</si>
  <si>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</si>
  <si>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</si>
  <si>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</si>
  <si>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</si>
  <si>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</si>
  <si>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</si>
  <si>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</si>
  <si>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</si>
  <si>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</si>
  <si>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</si>
  <si>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</si>
  <si>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</si>
  <si>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</si>
  <si>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</si>
  <si>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</si>
  <si>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</si>
  <si>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a</t>
  </si>
  <si>
    <t>b</t>
  </si>
  <si>
    <t>c</t>
  </si>
  <si>
    <t>d</t>
  </si>
  <si>
    <t>e</t>
  </si>
  <si>
    <t>f</t>
  </si>
  <si>
    <t>Central governments or central banks</t>
  </si>
  <si>
    <t>Non-central government public sector entities</t>
  </si>
  <si>
    <t>EU 2a</t>
  </si>
  <si>
    <t>Regional government or local authorities</t>
  </si>
  <si>
    <t>EU 2b</t>
  </si>
  <si>
    <t>Public sector entities</t>
  </si>
  <si>
    <t>Multilateral development banks</t>
  </si>
  <si>
    <t>EU 3a</t>
  </si>
  <si>
    <t>International organisations</t>
  </si>
  <si>
    <t>6.1</t>
  </si>
  <si>
    <t>Of which: Specialised Lending</t>
  </si>
  <si>
    <t>Subordinated debt exposures and equity</t>
  </si>
  <si>
    <t>EU 7a</t>
  </si>
  <si>
    <t>Subordinated debt exposures</t>
  </si>
  <si>
    <t>EU 7b</t>
  </si>
  <si>
    <t>Equity</t>
  </si>
  <si>
    <t>Retail</t>
  </si>
  <si>
    <t xml:space="preserve">Secured by mortgages on immovable property and ADC exposures </t>
  </si>
  <si>
    <t>9.1</t>
  </si>
  <si>
    <t xml:space="preserve">    Secured by mortgages on residential immovable property - non IPRE</t>
  </si>
  <si>
    <t>9.2</t>
  </si>
  <si>
    <t xml:space="preserve">    Secured by mortgages on residential immovable property - IPRE</t>
  </si>
  <si>
    <t>9.3</t>
  </si>
  <si>
    <t xml:space="preserve">    Secured by mortgages on commercial immovable property - non IPRE</t>
  </si>
  <si>
    <t>9.4</t>
  </si>
  <si>
    <t xml:space="preserve">    Secured by mortgages on commercial immovable property - IPRE</t>
  </si>
  <si>
    <t>9.5</t>
  </si>
  <si>
    <t xml:space="preserve">    Acquisition, Development and Construction (ADC)</t>
  </si>
  <si>
    <t>Exposures associated with particularly high risk</t>
  </si>
  <si>
    <t>Ciaims on institutions and corporates with a short-term credit assessment</t>
  </si>
  <si>
    <t>Collective investment undertakings</t>
  </si>
  <si>
    <t>Other items</t>
  </si>
  <si>
    <t>EU CR5 - standardised approach</t>
  </si>
  <si>
    <t>Risk weight</t>
  </si>
  <si>
    <t>Of which unrated</t>
  </si>
  <si>
    <t>Others</t>
  </si>
  <si>
    <t xml:space="preserve">Non-central government public sector entities </t>
  </si>
  <si>
    <t xml:space="preserve">    Regional governments or local authorities</t>
  </si>
  <si>
    <t xml:space="preserve">    Public sector entities</t>
  </si>
  <si>
    <t xml:space="preserve">     Of which: Specialised Lending</t>
  </si>
  <si>
    <t xml:space="preserve">      Subordinated debt exposures</t>
  </si>
  <si>
    <t xml:space="preserve">     Equity</t>
  </si>
  <si>
    <t>Secured by mortgages on immovable property  and ADC exposures</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</si>
  <si>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</si>
  <si>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</si>
  <si>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</si>
  <si>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</si>
  <si>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</si>
  <si>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</si>
  <si>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</si>
  <si>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</si>
  <si>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</si>
  <si>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9.3.2</t>
  </si>
  <si>
    <t xml:space="preserve">        loan splitting applied (secured)</t>
  </si>
  <si>
    <t>9.3.3</t>
  </si>
  <si>
    <t xml:space="preserve">        loan splitting applied (unsecured)</t>
  </si>
  <si>
    <t>EU 9.4a</t>
  </si>
  <si>
    <t xml:space="preserve">    Secured by mortgages on immovable property - Other- non IPRE</t>
  </si>
  <si>
    <t>EU 9.4b</t>
  </si>
  <si>
    <t xml:space="preserve">    Secured by mortgages on immovable property - Other- IPRE</t>
  </si>
  <si>
    <t>Claims on institutions and corporates with a short-term credit assessment</t>
  </si>
  <si>
    <t>Collective investment undertakings (CIU)</t>
  </si>
  <si>
    <t>EU 11c</t>
  </si>
  <si>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</si>
  <si>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</si>
  <si>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</si>
  <si>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</si>
  <si>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</si>
  <si>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</si>
  <si>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</si>
  <si>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</si>
  <si>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</si>
  <si>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</si>
  <si>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</si>
  <si>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</si>
  <si>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</si>
  <si>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</si>
  <si>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</si>
  <si>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</si>
  <si>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</si>
  <si>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</si>
  <si>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</si>
  <si>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</si>
  <si>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</si>
  <si>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</si>
  <si>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</si>
  <si>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</si>
  <si>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</si>
  <si>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</si>
  <si>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</si>
  <si>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</si>
  <si>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Institutions and corporates with a short-term credit assessment</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</si>
  <si>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</si>
  <si>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</si>
  <si>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</si>
  <si>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</si>
  <si>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</si>
  <si>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</si>
  <si>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</si>
  <si>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</si>
  <si>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</si>
  <si>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</si>
  <si>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</si>
  <si>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</si>
  <si>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</si>
  <si>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</si>
  <si>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</si>
  <si>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</si>
  <si>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</si>
  <si>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</si>
  <si>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</si>
  <si>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</si>
  <si>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</si>
  <si>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</si>
  <si>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</si>
  <si>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</si>
  <si>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</si>
  <si>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</si>
  <si>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</si>
  <si>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</si>
  <si>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</si>
  <si>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</si>
  <si>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</si>
  <si>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</si>
  <si>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</si>
  <si>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</si>
  <si>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</si>
  <si>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</si>
  <si>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</si>
  <si>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</si>
  <si>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</si>
  <si>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</si>
  <si>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</si>
  <si>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</si>
  <si>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</si>
  <si>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The group believes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</si>
  <si>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</si>
  <si>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</si>
  <si>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Corporate Sustainability Reporting Directive (CSRD).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</si>
  <si>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</si>
  <si>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</si>
  <si>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has set CO2e-reduction targets for our investment activities according to IEA’s net zero by 2050 scenario. </t>
  </si>
  <si>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</si>
  <si>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</si>
  <si>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t xml:space="preserve">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
The Group has engaged in a dialogue with significant CO2e-emitting counterparties regarding their strategies to mitigate environmental risks. </t>
  </si>
  <si>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</si>
  <si>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</si>
  <si>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</si>
  <si>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</si>
  <si>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</si>
  <si>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</si>
  <si>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the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</si>
  <si>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</si>
  <si>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</si>
  <si>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</si>
  <si>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</si>
  <si>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</si>
  <si>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t>Annual sustainability report, biannual reports on the Pillar 3 CRR 449a, annual reporting on Article 8 of the EU Taxonomy and annual reporting on Corporate Sustainability Reporting Directive (CSRD).</t>
  </si>
  <si>
    <r>
      <rPr>
        <sz val="11"/>
        <rFont val="Calibri"/>
        <family val="2"/>
        <scheme val="minor"/>
      </rPr>
      <t>(i)</t>
    </r>
  </si>
  <si>
    <r>
      <rPr>
        <sz val="11"/>
        <rFont val="Calibri"/>
        <family val="2"/>
        <scheme val="minor"/>
      </rPr>
      <t>Alignment of the remuneration policy with institution's environmental risk-related objectives</t>
    </r>
  </si>
  <si>
    <t>Since the group only uses fixed remuneration, remuneration is neither in full nor in part directly dependent on compliance with group’s sustainability goals.</t>
  </si>
  <si>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</si>
  <si>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</si>
  <si>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</si>
  <si>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t>The group's management of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</si>
  <si>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r>
      <rPr>
        <sz val="11"/>
        <rFont val="Calibri"/>
        <family val="2"/>
        <scheme val="minor"/>
      </rPr>
      <t>(k)</t>
    </r>
  </si>
  <si>
    <r>
      <rPr>
        <sz val="11"/>
        <rFont val="Calibri"/>
        <family val="2"/>
        <scheme val="minor"/>
      </rPr>
      <t>Definitions, methodologies and international standards on which the environmental risk management framework is based</t>
    </r>
  </si>
  <si>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and the UN Global Compact. Furthermore, the group has adopted climate goals for the majority of our lending and investment activities according to UN Guidelines for Climate Target Setting for Banks where method and data allows it. The Group has just begun looking into EBAs guidelines on management of ESG-risks and will gradually align its ESG risk management accordingly. 
The above constitutes the group's sustainability-framework and is an integral part of our approach for mitigating sustainability related risk.</t>
  </si>
  <si>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</si>
  <si>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</si>
  <si>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</si>
  <si>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</si>
  <si>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</si>
  <si>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t xml:space="preserve">The group finances several loans to private customers that mitigate environmental risks. The group has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the group has implemented ESG into investment processes and decisions as a member of the UN PRI and we have a focus on ESG for investment related to our own portfolio as well, through e.g., investment in green bonds. </t>
  </si>
  <si>
    <r>
      <rPr>
        <sz val="11"/>
        <rFont val="Calibri"/>
        <family val="2"/>
        <scheme val="minor"/>
      </rPr>
      <t>(n)</t>
    </r>
  </si>
  <si>
    <r>
      <rPr>
        <sz val="11"/>
        <rFont val="Calibri"/>
        <family val="2"/>
        <scheme val="minor"/>
      </rPr>
      <t>Implementation of tools for identification, measurement and management of environmental risks</t>
    </r>
  </si>
  <si>
    <t xml:space="preserve">The group has identified, measured and managed environmental risks through the UN Impact Analysis Tool, carbon accounting, ESG credit assessment for business customers and through reporting obligations such as the EU taxonomy, pillar 3 ESG risk reporting and the EU disclosure regulation. From FY 2024 an onwards the group risks will also be identified through a double materiality assessment. ESG screening is conducted for the majority of the group's investments on behalf of customers and owners. Investments are screened for violation of international standards and conventions, such as the UN Global Compact. </t>
  </si>
  <si>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</si>
  <si>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</si>
  <si>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t>
  </si>
  <si>
    <r>
      <rPr>
        <sz val="11"/>
        <rFont val="Calibri"/>
        <family val="2"/>
        <scheme val="minor"/>
      </rPr>
      <t>(p)</t>
    </r>
  </si>
  <si>
    <r>
      <rPr>
        <sz val="11"/>
        <rFont val="Calibri"/>
        <family val="2"/>
        <scheme val="minor"/>
      </rPr>
      <t>Data availability, quality and accuracy, and efforts to improve these aspects</t>
    </r>
  </si>
  <si>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</si>
  <si>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</si>
  <si>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</si>
  <si>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t xml:space="preserve">The group works actively to develop more measurable requirements for ESG in the credit area. Currently, Arbejdernes Landsbank has declared that the Bank does not generally aim to finance new coal, oil and gas companies. </t>
  </si>
  <si>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</si>
  <si>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</si>
  <si>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</si>
  <si>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</si>
  <si>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</si>
  <si>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</si>
  <si>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</si>
  <si>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</si>
  <si>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t xml:space="preserve">The result of the Group’s double materiality assessment in relation to Corporate Sustainability Reporting Directive (CSRD) has helped identify material social risk. Management of these risks are published in the group's annual report. </t>
  </si>
  <si>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</si>
  <si>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</si>
  <si>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</si>
  <si>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</si>
  <si>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</si>
  <si>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</si>
  <si>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</si>
  <si>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</si>
  <si>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</si>
  <si>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</si>
  <si>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</si>
  <si>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</si>
  <si>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</si>
  <si>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</si>
  <si>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t xml:space="preserve">The Group aims to professionalize work on social risks in the coming years and will in this context develop objectives for material social risks on which the group is to report on. </t>
  </si>
  <si>
    <r>
      <rPr>
        <sz val="11"/>
        <rFont val="Calibri"/>
        <family val="2"/>
        <scheme val="minor"/>
      </rPr>
      <t>Alignment of the remuneration policy in line with institution's social risk-related objectives</t>
    </r>
  </si>
  <si>
    <t>Since the Group only uses fixed remuneration, remuneration is neither in full nor in part directly dependent on compliance with the Group’s sustainability goals.</t>
  </si>
  <si>
    <r>
      <rPr>
        <sz val="11"/>
        <rFont val="Calibri"/>
        <family val="2"/>
        <scheme val="minor"/>
      </rPr>
      <t>Definitions, methodologies and international standards on which the social risk management framework is based</t>
    </r>
  </si>
  <si>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</si>
  <si>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</si>
  <si>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</si>
  <si>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</si>
  <si>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</si>
  <si>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</si>
  <si>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</si>
  <si>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</si>
  <si>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</si>
  <si>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t>Social risks are part of existing risks such as credit-, liquidity and reputational risks. The Group’s social risks are managed through relevant policies which are approved by the board of directors and updated yearly.</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</si>
  <si>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</si>
  <si>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</si>
  <si>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</si>
  <si>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</si>
  <si>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</si>
  <si>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</si>
  <si>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</si>
  <si>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Institution's integration in governance arrangements of the governance performance of their counterparties including:</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</si>
  <si>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</si>
  <si>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</si>
  <si>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</si>
  <si>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</si>
  <si>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</si>
  <si>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</si>
  <si>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</si>
  <si>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</si>
  <si>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</si>
  <si>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</si>
  <si>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</si>
  <si>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</si>
  <si>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</si>
  <si>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</si>
  <si>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</si>
  <si>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</si>
  <si>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</si>
  <si>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</si>
  <si>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</si>
  <si>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</si>
  <si>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</si>
  <si>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</si>
  <si>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</si>
  <si>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</si>
  <si>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</si>
  <si>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</si>
  <si>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</si>
  <si>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</si>
  <si>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</si>
  <si>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</si>
  <si>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</si>
  <si>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</si>
  <si>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</si>
  <si>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</si>
  <si>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</si>
  <si>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</si>
  <si>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</si>
  <si>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</si>
  <si>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</si>
  <si>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</si>
  <si>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</si>
  <si>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</si>
  <si>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</si>
  <si>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</si>
  <si>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</si>
  <si>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</si>
  <si>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</si>
  <si>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</si>
  <si>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</si>
  <si>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</si>
  <si>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</si>
  <si>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</si>
  <si>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</si>
  <si>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</si>
  <si>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</si>
  <si>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</si>
  <si>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</si>
  <si>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</si>
  <si>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</si>
  <si>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</si>
  <si>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</si>
  <si>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</si>
  <si>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</si>
  <si>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</si>
  <si>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</si>
  <si>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</si>
  <si>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</si>
  <si>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</si>
  <si>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</si>
  <si>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</si>
  <si>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</si>
  <si>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</si>
  <si>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</si>
  <si>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</si>
  <si>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</si>
  <si>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</si>
  <si>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</si>
  <si>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</si>
  <si>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</si>
  <si>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</si>
  <si>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</si>
  <si>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</si>
  <si>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</si>
  <si>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</si>
  <si>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</si>
  <si>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</si>
  <si>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</si>
  <si>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</si>
  <si>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</si>
  <si>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</si>
  <si>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</si>
  <si>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</si>
  <si>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</si>
  <si>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</si>
  <si>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xml:space="preserve">The group does not apply NACE codes to identify customers' activity area, but industry codes, see DB25. </t>
  </si>
  <si>
    <t>The sector has had challenges matching sole proprietorships according to the FINREP definition to sectors and subsectors in template 1. In order to align with FINREP, sole proprietorships are incorporated in the household asset class year end 2024. The exposure in template 1 is reduced accordingly.</t>
  </si>
  <si>
    <t>The gross carrying amount is defined according to FINREP (European Regulation no. 575/2013) and includes loans and advances, debt securities and equity instruments to non-financial corporations, other than those held for trading.</t>
  </si>
  <si>
    <t>Column b includes exposures to companies excluded from Paris-aligned EU benchmarks in accordance with Article 12(1)(d-g) of the Commission Delegated Regulation (EU) 2020/1818. The Group has based this on a best-effort review of companies with sector codes related to the types of activities mentioned in Article 12(1)(d-g). These companies have been extracted and reviewed in relation to other requirements regarding revenues and greenhouse gas intensity where relevant. The Group examined the division of production as a basis for allocating revenues where relevant.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of the group having further exposures covered by Article 12(2) is very limited.</t>
  </si>
  <si>
    <t>The CCM (environmental sustainability exposures) disclosure is in accordance with the disclosure of enviromentally sustainable exposures under the objectives of climate change mitigation in template 7. Information on the group's deposits linked to pooled schemes by sector codes has not been available. Therefore, these assets are not shown in the column.</t>
  </si>
  <si>
    <t>The statement of impairments is defined in accordance with IFRS 9 (Commission Implementing Regulation (EU) 2021/451 of 17 December 2020).</t>
  </si>
  <si>
    <t>Calculation of exposures in default are defined in accordance with Article 47a(3) of the CRR.</t>
  </si>
  <si>
    <t>The statement of stage 2 is defined in accordance with IFRS 9 (Commission Implementing Regulation (EU) 2021/451 of 17 December 2020).</t>
  </si>
  <si>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2024 and in the Group has engaged in dialogues with customers regarding access to company specific GHG emissions for scope 1, 2 and 3 and will continue to do so. This reporting follows the FINREP definitions of non-financial corporates, hence the financed emissions disclosed in this reporting can deviate from financed emissions published in other ESG-reporting by the Group.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</si>
  <si>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</si>
  <si>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</si>
  <si>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</si>
  <si>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</si>
  <si>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</si>
  <si>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</si>
  <si>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</si>
  <si>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</si>
  <si>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</si>
  <si>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</si>
  <si>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</si>
  <si>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</si>
  <si>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</si>
  <si>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</si>
  <si>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</si>
  <si>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</si>
  <si>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</si>
  <si>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</si>
  <si>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</si>
  <si>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</si>
  <si>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r>
      <rPr>
        <sz val="10"/>
        <color rgb="FF000000"/>
        <rFont val="Calibri"/>
        <family val="2"/>
      </rPr>
      <t>Data regarding energy efficiency and energy labels has been received from E-nettet. If the property has no energy EPC label, the estimate of energy efficient is based on other information about the individual property and an average kWh/m</t>
    </r>
    <r>
      <rPr>
        <vertAlign val="superscript"/>
        <sz val="10"/>
        <color rgb="FF000000"/>
        <rFont val="Calibri"/>
        <family val="2"/>
      </rPr>
      <t>2</t>
    </r>
    <r>
      <rPr>
        <sz val="10"/>
        <color rgb="FF000000"/>
        <rFont val="Calibri"/>
        <family val="2"/>
      </rPr>
      <t xml:space="preserve"> for the property type (FIDA CO2 model).                   </t>
    </r>
  </si>
  <si>
    <t>The dataset from E-nettet is used on approx. 95% of the Bank's housing portfolio. For the remaining 5% of the Bank's portfolio, where the dataset is not consistent with the Bank's registrations, we have used an average energy consumption for associated sectors.</t>
  </si>
  <si>
    <t>Template 3 - Banking book - Climate change transition risk: Alignment metrics</t>
  </si>
  <si>
    <t>Comment</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</si>
  <si>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For more information see the Group’s climate goal and action plan on www.al-bank.dk.</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</si>
  <si>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</si>
  <si>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</si>
  <si>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</si>
  <si>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</si>
  <si>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</si>
  <si>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</si>
  <si>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</si>
  <si>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</si>
  <si>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</si>
  <si>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</si>
  <si>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</si>
  <si>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</si>
  <si>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</si>
  <si>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</si>
  <si>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</si>
  <si>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</si>
  <si>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</si>
  <si>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</si>
  <si>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</si>
  <si>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</si>
  <si>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</si>
  <si>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</si>
  <si>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</si>
  <si>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</si>
  <si>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</si>
  <si>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</si>
  <si>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</si>
  <si>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</si>
  <si>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</si>
  <si>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</si>
  <si>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</si>
  <si>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</si>
  <si>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</si>
  <si>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</si>
  <si>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</si>
  <si>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</si>
  <si>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</si>
  <si>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</si>
  <si>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</si>
  <si>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</si>
  <si>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</si>
  <si>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</si>
  <si>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</si>
  <si>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</si>
  <si>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</si>
  <si>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</si>
  <si>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The group has reviewed exposures related to the sectors of the 20 most carbon-intensive companies. The Climate Accountability Institute has been used as a source to identify the 20 most polluting companies. The ownership structure of the list of customers extracted by the Group has been reviewed on a risk-based best-effort basis. No common owners were found for companies on the Group’s list and the 20 most polluting companies. </t>
  </si>
  <si>
    <t>Template 5 - Banking book - Climate change physical risk: Exposures subject to physical risk</t>
  </si>
  <si>
    <t>Variable: Geographical area subject to climate change physical risk - acute and chronic events</t>
  </si>
  <si>
    <t>Gross carrying amount</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</si>
  <si>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</si>
  <si>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</si>
  <si>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</si>
  <si>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</si>
  <si>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</si>
  <si>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</si>
  <si>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</si>
  <si>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</si>
  <si>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</si>
  <si>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</si>
  <si>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The group does not apply NACE codes to identify customers' activity areas, but industry codes, see DB25.              </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</si>
  <si>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</si>
  <si>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</si>
  <si>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</si>
  <si>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</si>
  <si>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</si>
  <si>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</si>
  <si>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</si>
  <si>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</si>
  <si>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</si>
  <si>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</si>
  <si>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EU KM2 - Key metrics - MREL</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</si>
  <si>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</si>
  <si>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</si>
  <si>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</si>
  <si>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</si>
  <si>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</si>
  <si>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</si>
  <si>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</si>
  <si>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</si>
  <si>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</si>
  <si>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</si>
  <si>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</si>
  <si>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</si>
  <si>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</si>
  <si>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</si>
  <si>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</si>
  <si>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</si>
  <si>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</si>
  <si>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MREL expressed as a percentage of the TREA</t>
  </si>
  <si>
    <t xml:space="preserve">     Of which to be met with own funds or subordinated liabilities </t>
  </si>
  <si>
    <t>MREL expressed as a percentage of the TEM</t>
  </si>
  <si>
    <t xml:space="preserve">     Of which to be met with own funds or subordinated liabilities</t>
  </si>
  <si>
    <t xml:space="preserve">                                                     -  </t>
  </si>
  <si>
    <t>In addition to all templates relating to the IRB-method and the internal model approach for market risk , the following templates are considered irrelevant as at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</si>
</sst>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0.0_-;\-* #,##0.0_-;_-* &quot;-&quot;??_-;_-@_-"/>
    <numFmt numFmtId="206" formatCode="0.0"/>
    <numFmt numFmtId="207" formatCode="#,##0.0"/>
    <numFmt numFmtId="208" formatCode="_ * #,##0.00_ ;_ * \-#,##0.00_ ;_ * &quot;-&quot;??_ ;_ @_ "/>
    <numFmt numFmtId="209" formatCode="_-* #,##0.00_-;\-* #,##0.00_-;_-* \-??_-;_-@_-"/>
    <numFmt numFmtId="210" formatCode="_ &quot;kr.&quot;\ * #,##0.00_ ;_ &quot;kr.&quot;\ * \-#,##0.00_ ;_ &quot;kr.&quot;\ * &quot;-&quot;??_ ;_ @_ "/>
    <numFmt numFmtId="211" formatCode="_(* #,##0.0_);_(* \(#,##0.0\);_(* &quot;-&quot;??_);_(@_)"/>
    <numFmt numFmtId="212" formatCode="#,##0,,"/>
    <numFmt numFmtId="213" formatCode="_-* #,##0.0_-;\-* #,##0.0_-;_-* &quot;-&quot;?_-;_-@_-"/>
  </numFmts>
  <fonts count="192">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strike/>
      <sz val="11"/>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z val="11"/>
      <color theme="0"/>
      <name val="Arial"/>
      <family val="2"/>
    </font>
    <font>
      <b/>
      <sz val="10"/>
      <color theme="0"/>
      <name val="Arial"/>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i/>
      <sz val="8.5"/>
      <name val="Segoe UI"/>
      <family val="2"/>
    </font>
    <font>
      <b/>
      <sz val="10"/>
      <color theme="0"/>
      <name val="Calibri"/>
      <family val="2"/>
      <scheme val="minor"/>
    </font>
    <font>
      <b/>
      <sz val="10"/>
      <color indexed="8"/>
      <name val="Calibri"/>
      <family val="2"/>
      <scheme val="minor"/>
    </font>
    <font>
      <i/>
      <sz val="11"/>
      <color theme="1"/>
      <name val="Calibri"/>
      <family val="2"/>
      <scheme val="minor"/>
    </font>
    <font>
      <b/>
      <u/>
      <sz val="11"/>
      <color theme="1"/>
      <name val="Calibri"/>
      <family val="2"/>
      <scheme val="minor"/>
    </font>
    <font>
      <i/>
      <sz val="11"/>
      <color theme="0"/>
      <name val="Calibri"/>
      <family val="2"/>
      <scheme val="minor"/>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0"/>
      <color rgb="FFC00000"/>
      <name val="Calibri"/>
      <family val="2"/>
      <scheme val="minor"/>
    </font>
    <font>
      <b/>
      <sz val="16"/>
      <name val="Calibri"/>
      <family val="2"/>
      <scheme val="minor"/>
    </font>
    <font>
      <sz val="11"/>
      <color rgb="FFC00000"/>
      <name val="Calibri"/>
      <family val="2"/>
      <scheme val="minor"/>
    </font>
    <font>
      <u/>
      <sz val="11"/>
      <color theme="1"/>
      <name val="Calibri"/>
      <family val="2"/>
      <scheme val="minor"/>
    </font>
    <font>
      <sz val="11"/>
      <color rgb="FF92D050"/>
      <name val="Aptos Narrow"/>
      <family val="2"/>
    </font>
    <font>
      <sz val="10"/>
      <color rgb="FF000000"/>
      <name val="Calibri"/>
      <family val="2"/>
    </font>
    <font>
      <vertAlign val="superscript"/>
      <sz val="10"/>
      <color rgb="FF000000"/>
      <name val="Calibri"/>
      <family val="2"/>
    </font>
    <font>
      <b/>
      <sz val="11"/>
      <color rgb="FF000000"/>
      <name val="Calibri"/>
      <family val="2"/>
    </font>
  </fonts>
  <fills count="8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
      <patternFill patternType="darkDown">
        <fgColor theme="0" tint="-0.24994659260841701"/>
        <bgColor rgb="FFD7DFD9"/>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37">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1" fillId="0" borderId="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2" fillId="0" borderId="0" applyNumberFormat="0" applyFill="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10" borderId="18" applyNumberFormat="0" applyAlignment="0" applyProtection="0"/>
    <xf numFmtId="0" fontId="56" fillId="11" borderId="19" applyNumberFormat="0" applyAlignment="0" applyProtection="0"/>
    <xf numFmtId="0" fontId="57" fillId="11" borderId="18" applyNumberFormat="0" applyAlignment="0" applyProtection="0"/>
    <xf numFmtId="0" fontId="58" fillId="0" borderId="20" applyNumberFormat="0" applyFill="0" applyAlignment="0" applyProtection="0"/>
    <xf numFmtId="0" fontId="59" fillId="12" borderId="21" applyNumberFormat="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1" fillId="0" borderId="23" applyNumberFormat="0" applyFill="0" applyAlignment="0" applyProtection="0"/>
    <xf numFmtId="0" fontId="61"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1"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61"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61"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61"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61"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 fillId="0" borderId="0"/>
    <xf numFmtId="0" fontId="1" fillId="0" borderId="0"/>
    <xf numFmtId="0" fontId="1" fillId="0" borderId="0">
      <alignment vertical="center"/>
    </xf>
    <xf numFmtId="0" fontId="68" fillId="0" borderId="0" applyNumberFormat="0" applyFill="0" applyBorder="0" applyAlignment="0" applyProtection="0"/>
    <xf numFmtId="0" fontId="69" fillId="9"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70" fillId="0" borderId="0"/>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7" fillId="0" borderId="0">
      <alignment horizontal="left" vertical="center"/>
    </xf>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8" fillId="39" borderId="0">
      <alignment horizontal="left" vertical="top"/>
    </xf>
    <xf numFmtId="0" fontId="87" fillId="0" borderId="0">
      <alignment horizontal="left" vertical="center"/>
    </xf>
    <xf numFmtId="0" fontId="87" fillId="0" borderId="0">
      <alignment horizontal="left" vertical="center"/>
    </xf>
    <xf numFmtId="0" fontId="88" fillId="38" borderId="0">
      <alignment horizontal="center" vertical="top"/>
    </xf>
    <xf numFmtId="0" fontId="88" fillId="38" borderId="0">
      <alignment horizontal="center" vertical="top"/>
    </xf>
    <xf numFmtId="0" fontId="88" fillId="38" borderId="0">
      <alignment horizontal="center" vertical="top"/>
    </xf>
    <xf numFmtId="0" fontId="88" fillId="0" borderId="0">
      <alignment horizontal="left" vertical="top"/>
    </xf>
    <xf numFmtId="0" fontId="88" fillId="0" borderId="0">
      <alignment horizontal="left" vertical="top"/>
    </xf>
    <xf numFmtId="0" fontId="88" fillId="0" borderId="0">
      <alignment horizontal="right" vertical="top"/>
    </xf>
    <xf numFmtId="0" fontId="87" fillId="0" borderId="0">
      <alignment horizontal="left" vertical="center"/>
    </xf>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1" fillId="0" borderId="0"/>
    <xf numFmtId="0" fontId="91" fillId="0" borderId="0"/>
    <xf numFmtId="165" fontId="1" fillId="0" borderId="0" applyFont="0" applyFill="0" applyBorder="0" applyAlignment="0" applyProtection="0"/>
    <xf numFmtId="167" fontId="1" fillId="0" borderId="0" applyFont="0" applyFill="0" applyBorder="0" applyAlignment="0" applyProtection="0"/>
    <xf numFmtId="0" fontId="92" fillId="3" borderId="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94" fillId="59" borderId="0">
      <alignment vertical="center"/>
    </xf>
    <xf numFmtId="37" fontId="41" fillId="0" borderId="0" applyFont="0" applyFill="0" applyBorder="0" applyAlignment="0" applyProtection="0"/>
    <xf numFmtId="173" fontId="4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95" fillId="0" borderId="0"/>
    <xf numFmtId="0" fontId="96"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96" fillId="60" borderId="0"/>
    <xf numFmtId="0" fontId="96" fillId="60" borderId="0"/>
    <xf numFmtId="0" fontId="97" fillId="46" borderId="25" applyNumberFormat="0" applyAlignment="0" applyProtection="0"/>
    <xf numFmtId="0" fontId="97" fillId="46" borderId="25" applyNumberFormat="0" applyAlignment="0" applyProtection="0"/>
    <xf numFmtId="0" fontId="97" fillId="46" borderId="25" applyNumberFormat="0" applyAlignment="0" applyProtection="0"/>
    <xf numFmtId="0" fontId="97" fillId="46" borderId="25" applyNumberFormat="0" applyAlignment="0" applyProtection="0"/>
    <xf numFmtId="0" fontId="80" fillId="61" borderId="25" applyNumberFormat="0" applyAlignment="0" applyProtection="0"/>
    <xf numFmtId="0" fontId="80" fillId="61" borderId="25" applyNumberFormat="0" applyAlignment="0" applyProtection="0"/>
    <xf numFmtId="0" fontId="1" fillId="0" borderId="0" applyFill="0" applyBorder="0" applyAlignment="0"/>
    <xf numFmtId="0" fontId="98" fillId="62" borderId="26" applyNumberFormat="0" applyAlignment="0" applyProtection="0"/>
    <xf numFmtId="0" fontId="98" fillId="62" borderId="26" applyNumberFormat="0" applyAlignment="0" applyProtection="0"/>
    <xf numFmtId="0" fontId="98" fillId="62" borderId="26" applyNumberFormat="0" applyAlignment="0" applyProtection="0"/>
    <xf numFmtId="0" fontId="98" fillId="62" borderId="26" applyNumberFormat="0" applyAlignment="0" applyProtection="0"/>
    <xf numFmtId="0" fontId="82" fillId="62" borderId="26" applyNumberFormat="0" applyAlignment="0" applyProtection="0"/>
    <xf numFmtId="0" fontId="82" fillId="62" borderId="26" applyNumberFormat="0" applyAlignment="0" applyProtection="0"/>
    <xf numFmtId="0" fontId="39"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70" fillId="0" borderId="0" applyFont="0" applyFill="0" applyBorder="0" applyAlignment="0" applyProtection="0"/>
    <xf numFmtId="172"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70" fillId="0" borderId="0" applyFont="0" applyFill="0" applyBorder="0" applyAlignment="0" applyProtection="0"/>
    <xf numFmtId="43" fontId="1"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99" fillId="60" borderId="27">
      <alignment horizontal="left"/>
    </xf>
    <xf numFmtId="15" fontId="100" fillId="3" borderId="0">
      <alignment horizontal="right"/>
    </xf>
    <xf numFmtId="0" fontId="101" fillId="63" borderId="0" applyNumberFormat="0" applyBorder="0" applyAlignment="0">
      <alignment horizontal="center"/>
    </xf>
    <xf numFmtId="0" fontId="98" fillId="64" borderId="0" applyNumberFormat="0" applyBorder="0" applyAlignment="0"/>
    <xf numFmtId="0" fontId="102" fillId="64" borderId="0">
      <alignment horizontal="centerContinuous"/>
    </xf>
    <xf numFmtId="0" fontId="97" fillId="65" borderId="28">
      <alignment horizontal="center"/>
      <protection locked="0"/>
    </xf>
    <xf numFmtId="176" fontId="92" fillId="0" borderId="0" applyFont="0" applyFill="0" applyBorder="0" applyAlignment="0" applyProtection="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4" fontId="89" fillId="0" borderId="0" applyFill="0" applyBorder="0" applyAlignment="0"/>
    <xf numFmtId="177" fontId="99" fillId="60" borderId="0" applyFont="0" applyFill="0" applyBorder="0" applyAlignment="0" applyProtection="0">
      <alignment vertical="center"/>
    </xf>
    <xf numFmtId="39" fontId="4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3" fontId="104" fillId="0" borderId="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106" fillId="66" borderId="0"/>
    <xf numFmtId="0" fontId="2" fillId="0" borderId="13" applyNumberFormat="0" applyAlignment="0" applyProtection="0">
      <alignment horizontal="left" vertical="center"/>
    </xf>
    <xf numFmtId="0" fontId="2" fillId="0" borderId="10">
      <alignment horizontal="left" vertical="center"/>
    </xf>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9" fontId="110" fillId="0" borderId="0"/>
    <xf numFmtId="180" fontId="110" fillId="0" borderId="0">
      <alignment horizontal="centerContinuous"/>
    </xf>
    <xf numFmtId="181" fontId="95" fillId="0" borderId="0"/>
    <xf numFmtId="182" fontId="110" fillId="0" borderId="0">
      <alignment horizontal="centerContinuous"/>
    </xf>
    <xf numFmtId="181" fontId="95" fillId="0" borderId="0"/>
    <xf numFmtId="183" fontId="111" fillId="0" borderId="0" applyFont="0" applyFill="0" applyBorder="0" applyProtection="0">
      <alignment horizontal="centerContinuous"/>
    </xf>
    <xf numFmtId="179" fontId="111" fillId="0" borderId="0" applyFont="0" applyFill="0" applyBorder="0" applyAlignment="0" applyProtection="0"/>
    <xf numFmtId="180" fontId="111" fillId="0" borderId="0" applyFont="0" applyFill="0" applyBorder="0" applyProtection="0">
      <alignment horizontal="centerContinuous"/>
    </xf>
    <xf numFmtId="181" fontId="111" fillId="0" borderId="0" applyFont="0" applyFill="0" applyBorder="0" applyAlignment="0" applyProtection="0"/>
    <xf numFmtId="184" fontId="111" fillId="0" borderId="0" applyFont="0" applyFill="0" applyBorder="0" applyProtection="0">
      <alignment horizontal="centerContinuous"/>
    </xf>
    <xf numFmtId="185" fontId="111" fillId="0" borderId="0" applyFont="0" applyFill="0" applyBorder="0" applyAlignment="0" applyProtection="0"/>
    <xf numFmtId="182" fontId="111" fillId="0" borderId="0" applyFont="0" applyFill="0" applyBorder="0" applyProtection="0">
      <alignment horizontal="centerContinuous"/>
    </xf>
    <xf numFmtId="0" fontId="112" fillId="48" borderId="25" applyNumberFormat="0" applyAlignment="0" applyProtection="0"/>
    <xf numFmtId="0" fontId="112" fillId="48" borderId="25" applyNumberFormat="0" applyAlignment="0" applyProtection="0"/>
    <xf numFmtId="0" fontId="112" fillId="48" borderId="25" applyNumberFormat="0" applyAlignment="0" applyProtection="0"/>
    <xf numFmtId="0" fontId="112" fillId="48" borderId="25" applyNumberFormat="0" applyAlignment="0" applyProtection="0"/>
    <xf numFmtId="0" fontId="78" fillId="46" borderId="25" applyNumberFormat="0" applyAlignment="0" applyProtection="0"/>
    <xf numFmtId="0" fontId="78" fillId="46" borderId="25" applyNumberFormat="0" applyAlignment="0" applyProtection="0"/>
    <xf numFmtId="186" fontId="111" fillId="0" borderId="0" applyFont="0" applyFill="0" applyBorder="0" applyAlignment="0" applyProtection="0"/>
    <xf numFmtId="187" fontId="95" fillId="0" borderId="0" applyFont="0" applyFill="0" applyBorder="0" applyAlignment="0" applyProtection="0"/>
    <xf numFmtId="0" fontId="113"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115" fillId="67" borderId="37">
      <protection locked="0"/>
    </xf>
    <xf numFmtId="188" fontId="1" fillId="0" borderId="0" applyFont="0" applyFill="0" applyBorder="0" applyAlignment="0" applyProtection="0"/>
    <xf numFmtId="189" fontId="116" fillId="0" borderId="0"/>
    <xf numFmtId="10" fontId="70" fillId="68" borderId="11" applyBorder="0">
      <alignment horizontal="center"/>
      <protection locked="0"/>
    </xf>
    <xf numFmtId="190" fontId="111" fillId="0" borderId="0" applyFont="0" applyFill="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11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113"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89" fillId="0" borderId="0">
      <alignment vertical="top"/>
    </xf>
    <xf numFmtId="0" fontId="1" fillId="0" borderId="0"/>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47"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0" fillId="0" borderId="0">
      <alignment horizontal="centerContinuous"/>
    </xf>
    <xf numFmtId="0" fontId="4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47" fillId="13" borderId="22" applyNumberFormat="0" applyFont="0" applyAlignment="0" applyProtection="0"/>
    <xf numFmtId="191" fontId="111" fillId="0" borderId="0" applyFont="0" applyFill="0" applyBorder="0" applyAlignment="0" applyProtection="0"/>
    <xf numFmtId="0" fontId="118" fillId="46" borderId="39" applyNumberFormat="0" applyAlignment="0" applyProtection="0"/>
    <xf numFmtId="0" fontId="118" fillId="46" borderId="39" applyNumberFormat="0" applyAlignment="0" applyProtection="0"/>
    <xf numFmtId="0" fontId="118" fillId="46" borderId="39" applyNumberFormat="0" applyAlignment="0" applyProtection="0"/>
    <xf numFmtId="0" fontId="118" fillId="46" borderId="39" applyNumberFormat="0" applyAlignment="0" applyProtection="0"/>
    <xf numFmtId="0" fontId="79" fillId="61" borderId="39" applyNumberFormat="0" applyAlignment="0" applyProtection="0"/>
    <xf numFmtId="0" fontId="79" fillId="61" borderId="39" applyNumberFormat="0" applyAlignment="0" applyProtection="0"/>
    <xf numFmtId="0" fontId="119" fillId="2" borderId="5"/>
    <xf numFmtId="49" fontId="66"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99" fillId="3" borderId="0"/>
    <xf numFmtId="0" fontId="99" fillId="60" borderId="0"/>
    <xf numFmtId="0" fontId="96" fillId="4" borderId="0"/>
    <xf numFmtId="0" fontId="99" fillId="60" borderId="0"/>
    <xf numFmtId="193" fontId="111" fillId="0" borderId="40" applyNumberFormat="0" applyFont="0" applyFill="0" applyAlignment="0" applyProtection="0"/>
    <xf numFmtId="189" fontId="111" fillId="0" borderId="41" applyNumberFormat="0" applyFont="0" applyFill="0" applyAlignment="0" applyProtection="0"/>
    <xf numFmtId="193" fontId="111" fillId="0" borderId="42" applyNumberFormat="0" applyFont="0" applyFill="0" applyAlignment="0" applyProtection="0"/>
    <xf numFmtId="193" fontId="111" fillId="0" borderId="42" applyNumberFormat="0" applyFont="0" applyFill="0" applyAlignment="0" applyProtection="0"/>
    <xf numFmtId="193" fontId="111" fillId="0" borderId="43" applyNumberFormat="0" applyFont="0" applyFill="0" applyAlignment="0" applyProtection="0"/>
    <xf numFmtId="193" fontId="111" fillId="0" borderId="43" applyNumberFormat="0" applyFont="0" applyFill="0" applyAlignment="0" applyProtection="0"/>
    <xf numFmtId="193" fontId="111" fillId="0" borderId="40" applyNumberFormat="0" applyFont="0" applyFill="0" applyAlignment="0" applyProtection="0"/>
    <xf numFmtId="193" fontId="111" fillId="0" borderId="40" applyNumberFormat="0" applyFont="0" applyFill="0" applyAlignment="0" applyProtection="0"/>
    <xf numFmtId="0" fontId="92" fillId="60" borderId="0"/>
    <xf numFmtId="0" fontId="1" fillId="0" borderId="0"/>
    <xf numFmtId="0" fontId="1" fillId="0" borderId="0"/>
    <xf numFmtId="0" fontId="99" fillId="60" borderId="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49"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0" fontId="89"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95" fillId="0" borderId="0"/>
    <xf numFmtId="196" fontId="120" fillId="0" borderId="1"/>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2" fillId="69" borderId="0">
      <alignment horizontal="centerContinuous"/>
    </xf>
    <xf numFmtId="0" fontId="123" fillId="61" borderId="0" applyNumberFormat="0" applyBorder="0" applyAlignment="0">
      <alignment horizontal="center"/>
    </xf>
    <xf numFmtId="0" fontId="124" fillId="66" borderId="0" applyBorder="0"/>
    <xf numFmtId="173" fontId="66" fillId="0" borderId="24" applyFill="0" applyAlignment="0" applyProtection="0"/>
    <xf numFmtId="0" fontId="85" fillId="0" borderId="44" applyNumberFormat="0" applyFill="0" applyAlignment="0" applyProtection="0"/>
    <xf numFmtId="0" fontId="85"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25" fillId="0" borderId="45" applyNumberFormat="0" applyFill="0" applyAlignment="0" applyProtection="0"/>
    <xf numFmtId="0" fontId="125" fillId="0" borderId="45" applyNumberFormat="0" applyFill="0" applyAlignment="0" applyProtection="0"/>
    <xf numFmtId="0" fontId="125" fillId="0" borderId="45" applyNumberFormat="0" applyFill="0" applyAlignment="0" applyProtection="0"/>
    <xf numFmtId="0" fontId="125" fillId="0" borderId="45"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38" fontId="126" fillId="0" borderId="0"/>
    <xf numFmtId="3" fontId="127" fillId="0" borderId="0">
      <alignment horizontal="left"/>
    </xf>
    <xf numFmtId="37" fontId="128" fillId="0" borderId="0">
      <alignment horizontal="right"/>
      <protection locked="0"/>
    </xf>
    <xf numFmtId="0" fontId="129" fillId="0" borderId="0" applyNumberFormat="0" applyFill="0" applyBorder="0" applyAlignment="0">
      <protection locked="0"/>
    </xf>
    <xf numFmtId="167" fontId="89" fillId="0" borderId="0" applyFont="0" applyFill="0" applyBorder="0" applyAlignment="0" applyProtection="0"/>
    <xf numFmtId="168" fontId="89"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30" fillId="0" borderId="12" applyNumberFormat="0" applyFill="0" applyProtection="0">
      <alignment horizontal="centerContinuous"/>
    </xf>
    <xf numFmtId="189" fontId="131" fillId="0" borderId="0" applyNumberFormat="0" applyFill="0" applyBorder="0" applyProtection="0">
      <alignment horizontal="centerContinuous"/>
    </xf>
    <xf numFmtId="0" fontId="130" fillId="0" borderId="12" applyNumberFormat="0" applyFill="0" applyProtection="0">
      <alignment horizontal="centerContinuous"/>
    </xf>
    <xf numFmtId="171" fontId="18" fillId="0" borderId="0" applyFont="0" applyFill="0" applyBorder="0" applyAlignment="0" applyProtection="0"/>
    <xf numFmtId="41" fontId="18" fillId="0" borderId="0" applyFont="0" applyFill="0" applyBorder="0" applyAlignment="0" applyProtection="0"/>
    <xf numFmtId="171" fontId="18" fillId="0" borderId="0" applyFont="0" applyFill="0" applyBorder="0" applyAlignment="0" applyProtection="0"/>
    <xf numFmtId="0" fontId="134" fillId="38" borderId="0" applyNumberFormat="0" applyBorder="0" applyAlignment="0" applyProtection="0"/>
    <xf numFmtId="0" fontId="134" fillId="41" borderId="0" applyNumberFormat="0" applyBorder="0" applyAlignment="0" applyProtection="0"/>
    <xf numFmtId="0" fontId="134" fillId="43" borderId="0" applyNumberFormat="0" applyBorder="0" applyAlignment="0" applyProtection="0"/>
    <xf numFmtId="0" fontId="134" fillId="45" borderId="0" applyNumberFormat="0" applyBorder="0" applyAlignment="0" applyProtection="0"/>
    <xf numFmtId="0" fontId="134" fillId="39" borderId="0" applyNumberFormat="0" applyBorder="0" applyAlignment="0" applyProtection="0"/>
    <xf numFmtId="0" fontId="134" fillId="46" borderId="0" applyNumberFormat="0" applyBorder="0" applyAlignment="0" applyProtection="0"/>
    <xf numFmtId="0" fontId="47" fillId="38" borderId="0" applyNumberFormat="0" applyBorder="0" applyAlignment="0" applyProtection="0"/>
    <xf numFmtId="0" fontId="18" fillId="19"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134" fillId="40" borderId="0" applyNumberFormat="0" applyBorder="0" applyAlignment="0" applyProtection="0"/>
    <xf numFmtId="0" fontId="134" fillId="42" borderId="0" applyNumberFormat="0" applyBorder="0" applyAlignment="0" applyProtection="0"/>
    <xf numFmtId="0" fontId="134" fillId="47" borderId="0" applyNumberFormat="0" applyBorder="0" applyAlignment="0" applyProtection="0"/>
    <xf numFmtId="0" fontId="134" fillId="45" borderId="0" applyNumberFormat="0" applyBorder="0" applyAlignment="0" applyProtection="0"/>
    <xf numFmtId="0" fontId="134" fillId="40" borderId="0" applyNumberFormat="0" applyBorder="0" applyAlignment="0" applyProtection="0"/>
    <xf numFmtId="0" fontId="134" fillId="49"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137" fillId="50" borderId="0" applyNumberFormat="0" applyBorder="0" applyAlignment="0" applyProtection="0"/>
    <xf numFmtId="0" fontId="137" fillId="42" borderId="0" applyNumberFormat="0" applyBorder="0" applyAlignment="0" applyProtection="0"/>
    <xf numFmtId="0" fontId="137" fillId="47" borderId="0" applyNumberFormat="0" applyBorder="0" applyAlignment="0" applyProtection="0"/>
    <xf numFmtId="0" fontId="137" fillId="52" borderId="0" applyNumberFormat="0" applyBorder="0" applyAlignment="0" applyProtection="0"/>
    <xf numFmtId="0" fontId="137" fillId="53" borderId="0" applyNumberFormat="0" applyBorder="0" applyAlignment="0" applyProtection="0"/>
    <xf numFmtId="0" fontId="137" fillId="54"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137" fillId="55" borderId="0" applyNumberFormat="0" applyBorder="0" applyAlignment="0" applyProtection="0"/>
    <xf numFmtId="0" fontId="137" fillId="56" borderId="0" applyNumberFormat="0" applyBorder="0" applyAlignment="0" applyProtection="0"/>
    <xf numFmtId="0" fontId="137" fillId="57" borderId="0" applyNumberFormat="0" applyBorder="0" applyAlignment="0" applyProtection="0"/>
    <xf numFmtId="0" fontId="137" fillId="52" borderId="0" applyNumberFormat="0" applyBorder="0" applyAlignment="0" applyProtection="0"/>
    <xf numFmtId="0" fontId="137" fillId="53" borderId="0" applyNumberFormat="0" applyBorder="0" applyAlignment="0" applyProtection="0"/>
    <xf numFmtId="0" fontId="137" fillId="51" borderId="0" applyNumberFormat="0" applyBorder="0" applyAlignment="0" applyProtection="0"/>
    <xf numFmtId="0" fontId="47" fillId="44" borderId="38" applyNumberFormat="0" applyFont="0" applyAlignment="0" applyProtection="0"/>
    <xf numFmtId="0" fontId="138" fillId="41" borderId="0" applyNumberFormat="0" applyBorder="0" applyAlignment="0" applyProtection="0"/>
    <xf numFmtId="0" fontId="80" fillId="61" borderId="25" applyNumberFormat="0" applyAlignment="0" applyProtection="0"/>
    <xf numFmtId="0" fontId="90" fillId="70" borderId="1">
      <alignment wrapText="1"/>
    </xf>
    <xf numFmtId="0" fontId="75" fillId="43" borderId="0" applyNumberFormat="0" applyBorder="0" applyAlignment="0" applyProtection="0"/>
    <xf numFmtId="0" fontId="139" fillId="61" borderId="25" applyNumberFormat="0" applyAlignment="0" applyProtection="0"/>
    <xf numFmtId="0" fontId="140" fillId="62" borderId="26" applyNumberFormat="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76" fillId="41" borderId="0" applyNumberFormat="0" applyBorder="0" applyAlignment="0" applyProtection="0"/>
    <xf numFmtId="0" fontId="141" fillId="0" borderId="0" applyNumberFormat="0" applyFill="0" applyBorder="0" applyAlignment="0" applyProtection="0"/>
    <xf numFmtId="0" fontId="133" fillId="0" borderId="0"/>
    <xf numFmtId="197" fontId="133" fillId="0" borderId="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84" fillId="0" borderId="0" applyNumberFormat="0" applyFill="0" applyBorder="0" applyAlignment="0" applyProtection="0"/>
    <xf numFmtId="0" fontId="142" fillId="43" borderId="0" applyNumberFormat="0" applyBorder="0" applyAlignment="0" applyProtection="0"/>
    <xf numFmtId="0" fontId="143" fillId="0" borderId="29" applyNumberFormat="0" applyFill="0" applyAlignment="0" applyProtection="0"/>
    <xf numFmtId="0" fontId="144" fillId="0" borderId="31" applyNumberFormat="0" applyFill="0" applyAlignment="0" applyProtection="0"/>
    <xf numFmtId="0" fontId="153" fillId="0" borderId="17" applyNumberFormat="0" applyFill="0" applyAlignment="0" applyProtection="0"/>
    <xf numFmtId="0" fontId="145" fillId="0" borderId="33" applyNumberFormat="0" applyFill="0" applyAlignment="0" applyProtection="0"/>
    <xf numFmtId="0" fontId="145" fillId="0" borderId="0" applyNumberFormat="0" applyFill="0" applyBorder="0" applyAlignment="0" applyProtection="0"/>
    <xf numFmtId="0" fontId="152"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55" fillId="10" borderId="18" applyNumberFormat="0" applyAlignment="0" applyProtection="0"/>
    <xf numFmtId="0" fontId="78" fillId="46" borderId="25" applyNumberFormat="0" applyAlignment="0" applyProtection="0"/>
    <xf numFmtId="0" fontId="146" fillId="46" borderId="25" applyNumberFormat="0" applyAlignment="0" applyProtection="0"/>
    <xf numFmtId="0" fontId="82" fillId="62" borderId="26" applyNumberFormat="0" applyAlignment="0" applyProtection="0"/>
    <xf numFmtId="0" fontId="147" fillId="0" borderId="35" applyNumberFormat="0" applyFill="0" applyAlignment="0" applyProtection="0"/>
    <xf numFmtId="0" fontId="81" fillId="0" borderId="35" applyNumberFormat="0" applyFill="0" applyAlignment="0" applyProtection="0"/>
    <xf numFmtId="0" fontId="77" fillId="48" borderId="0" applyNumberFormat="0" applyBorder="0" applyAlignment="0" applyProtection="0"/>
    <xf numFmtId="0" fontId="148" fillId="48" borderId="0" applyNumberFormat="0" applyBorder="0" applyAlignment="0" applyProtection="0"/>
    <xf numFmtId="197" fontId="1" fillId="0" borderId="0"/>
    <xf numFmtId="0" fontId="1" fillId="0" borderId="0">
      <alignment wrapText="1"/>
    </xf>
    <xf numFmtId="0" fontId="40" fillId="0" borderId="0"/>
    <xf numFmtId="0" fontId="40" fillId="0" borderId="0"/>
    <xf numFmtId="0" fontId="18" fillId="0" borderId="0"/>
    <xf numFmtId="0" fontId="40" fillId="0" borderId="0"/>
    <xf numFmtId="0" fontId="18" fillId="0" borderId="0"/>
    <xf numFmtId="201" fontId="1" fillId="0" borderId="0"/>
    <xf numFmtId="0" fontId="1" fillId="0" borderId="0"/>
    <xf numFmtId="197" fontId="1" fillId="0" borderId="0"/>
    <xf numFmtId="0" fontId="18" fillId="0" borderId="0"/>
    <xf numFmtId="197" fontId="1" fillId="0" borderId="0"/>
    <xf numFmtId="0" fontId="1" fillId="0" borderId="0"/>
    <xf numFmtId="0" fontId="1"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 fillId="0" borderId="0"/>
    <xf numFmtId="0" fontId="47" fillId="0" borderId="0"/>
    <xf numFmtId="0" fontId="47" fillId="0" borderId="0"/>
    <xf numFmtId="0" fontId="1" fillId="0" borderId="0"/>
    <xf numFmtId="0" fontId="134" fillId="0" borderId="0"/>
    <xf numFmtId="0" fontId="18" fillId="0" borderId="0"/>
    <xf numFmtId="0" fontId="18" fillId="0" borderId="0"/>
    <xf numFmtId="0" fontId="18" fillId="0" borderId="0"/>
    <xf numFmtId="0" fontId="18" fillId="0" borderId="0"/>
    <xf numFmtId="0" fontId="1" fillId="0" borderId="0"/>
    <xf numFmtId="0" fontId="18" fillId="0" borderId="0"/>
    <xf numFmtId="199" fontId="1" fillId="0" borderId="0">
      <alignment wrapText="1"/>
    </xf>
    <xf numFmtId="0" fontId="18" fillId="0" borderId="0"/>
    <xf numFmtId="0" fontId="18" fillId="0" borderId="0"/>
    <xf numFmtId="0" fontId="18" fillId="0" borderId="0"/>
    <xf numFmtId="0" fontId="18" fillId="0" borderId="0"/>
    <xf numFmtId="199" fontId="1" fillId="0" borderId="0">
      <alignment wrapText="1"/>
    </xf>
    <xf numFmtId="0" fontId="18" fillId="0" borderId="0"/>
    <xf numFmtId="197" fontId="1" fillId="0" borderId="0"/>
    <xf numFmtId="0" fontId="1" fillId="0" borderId="0"/>
    <xf numFmtId="197" fontId="1" fillId="0" borderId="0"/>
    <xf numFmtId="0" fontId="40" fillId="0" borderId="0"/>
    <xf numFmtId="0" fontId="134" fillId="0" borderId="0"/>
    <xf numFmtId="0" fontId="40" fillId="0" borderId="0"/>
    <xf numFmtId="19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97" fontId="40" fillId="0" borderId="0"/>
    <xf numFmtId="197" fontId="40" fillId="0" borderId="0"/>
    <xf numFmtId="197" fontId="40" fillId="0" borderId="0"/>
    <xf numFmtId="0" fontId="18" fillId="0" borderId="0"/>
    <xf numFmtId="0" fontId="18" fillId="0" borderId="0"/>
    <xf numFmtId="0" fontId="40" fillId="0" borderId="0"/>
    <xf numFmtId="0" fontId="18" fillId="0" borderId="0"/>
    <xf numFmtId="0" fontId="18" fillId="0" borderId="0"/>
    <xf numFmtId="0" fontId="18" fillId="0" borderId="0"/>
    <xf numFmtId="197" fontId="40" fillId="0" borderId="0"/>
    <xf numFmtId="0" fontId="18" fillId="0" borderId="0"/>
    <xf numFmtId="197" fontId="40" fillId="0" borderId="0"/>
    <xf numFmtId="0" fontId="18" fillId="0" borderId="0"/>
    <xf numFmtId="0" fontId="18" fillId="0" borderId="0"/>
    <xf numFmtId="197" fontId="40" fillId="0" borderId="0"/>
    <xf numFmtId="0" fontId="18" fillId="0" borderId="0"/>
    <xf numFmtId="0" fontId="18" fillId="0" borderId="0"/>
    <xf numFmtId="197" fontId="40"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9" fontId="1" fillId="0" borderId="0">
      <alignment wrapText="1"/>
    </xf>
    <xf numFmtId="0" fontId="40" fillId="0" borderId="0"/>
    <xf numFmtId="197" fontId="40" fillId="0" borderId="0"/>
    <xf numFmtId="0" fontId="134" fillId="0" borderId="0"/>
    <xf numFmtId="0" fontId="134"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0" fontId="18" fillId="0" borderId="0"/>
    <xf numFmtId="199" fontId="1" fillId="0" borderId="0">
      <alignment wrapText="1"/>
    </xf>
    <xf numFmtId="0" fontId="18" fillId="0" borderId="0"/>
    <xf numFmtId="0" fontId="18" fillId="0" borderId="0"/>
    <xf numFmtId="197" fontId="40" fillId="0" borderId="0"/>
    <xf numFmtId="197" fontId="40" fillId="0" borderId="0"/>
    <xf numFmtId="0" fontId="18" fillId="0" borderId="0"/>
    <xf numFmtId="0" fontId="18"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0" fontId="134" fillId="0" borderId="0"/>
    <xf numFmtId="197" fontId="40" fillId="0" borderId="0"/>
    <xf numFmtId="197" fontId="40" fillId="0" borderId="0"/>
    <xf numFmtId="0" fontId="18" fillId="0" borderId="0"/>
    <xf numFmtId="0" fontId="134" fillId="0" borderId="0"/>
    <xf numFmtId="197" fontId="134" fillId="0" borderId="0"/>
    <xf numFmtId="199" fontId="1" fillId="0" borderId="0">
      <alignment wrapText="1"/>
    </xf>
    <xf numFmtId="0" fontId="134" fillId="0" borderId="0"/>
    <xf numFmtId="197" fontId="134" fillId="0" borderId="0"/>
    <xf numFmtId="0" fontId="134" fillId="0" borderId="0"/>
    <xf numFmtId="197" fontId="40" fillId="0" borderId="0"/>
    <xf numFmtId="197" fontId="40" fillId="0" borderId="0"/>
    <xf numFmtId="0" fontId="1" fillId="0" borderId="0"/>
    <xf numFmtId="197" fontId="40" fillId="0" borderId="0"/>
    <xf numFmtId="0"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0" fontId="18"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197"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201" fontId="40" fillId="0" borderId="0"/>
    <xf numFmtId="197" fontId="40" fillId="0" borderId="0"/>
    <xf numFmtId="197" fontId="40" fillId="0" borderId="0"/>
    <xf numFmtId="197" fontId="40" fillId="0" borderId="0"/>
    <xf numFmtId="0" fontId="18" fillId="0" borderId="0"/>
    <xf numFmtId="0" fontId="18" fillId="0" borderId="0"/>
    <xf numFmtId="0" fontId="40" fillId="0" borderId="0"/>
    <xf numFmtId="0" fontId="18" fillId="0" borderId="0"/>
    <xf numFmtId="197" fontId="1"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9" fillId="61" borderId="39" applyNumberFormat="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34"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72" fillId="0" borderId="29" applyNumberFormat="0" applyFill="0" applyAlignment="0" applyProtection="0"/>
    <xf numFmtId="0" fontId="51" fillId="0" borderId="16"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133" fillId="0" borderId="0"/>
    <xf numFmtId="0" fontId="11" fillId="0" borderId="23" applyNumberFormat="0" applyFill="0" applyAlignment="0" applyProtection="0"/>
    <xf numFmtId="0" fontId="85" fillId="0" borderId="44" applyNumberFormat="0" applyFill="0" applyAlignment="0" applyProtection="0"/>
    <xf numFmtId="0" fontId="71" fillId="0" borderId="0" applyNumberFormat="0" applyFill="0" applyBorder="0" applyAlignment="0" applyProtection="0"/>
    <xf numFmtId="0" fontId="150" fillId="0" borderId="44" applyNumberFormat="0" applyFill="0" applyAlignment="0" applyProtection="0"/>
    <xf numFmtId="200" fontId="7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79" fillId="61" borderId="39" applyNumberFormat="0" applyAlignment="0" applyProtection="0"/>
    <xf numFmtId="169" fontId="70" fillId="0" borderId="0" applyFont="0" applyFill="0" applyBorder="0" applyAlignment="0" applyProtection="0"/>
    <xf numFmtId="198" fontId="1" fillId="0" borderId="0" applyFont="0" applyFill="0" applyBorder="0" applyAlignment="0" applyProtection="0"/>
    <xf numFmtId="0" fontId="151" fillId="0" borderId="0" applyNumberFormat="0" applyFill="0" applyBorder="0" applyAlignment="0" applyProtection="0"/>
    <xf numFmtId="0" fontId="83" fillId="0" borderId="0" applyNumberFormat="0" applyFill="0" applyBorder="0" applyAlignment="0" applyProtection="0"/>
    <xf numFmtId="0" fontId="135" fillId="0" borderId="0" applyNumberFormat="0" applyFill="0" applyBorder="0" applyAlignment="0" applyProtection="0">
      <alignment wrapText="1"/>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31" fillId="0" borderId="0"/>
    <xf numFmtId="0" fontId="154" fillId="0" borderId="0" applyNumberFormat="0" applyFill="0" applyBorder="0" applyProtection="0">
      <alignment vertical="top" wrapText="1"/>
    </xf>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7" fillId="46" borderId="64" applyNumberFormat="0" applyAlignment="0" applyProtection="0"/>
    <xf numFmtId="0" fontId="97" fillId="46" borderId="64" applyNumberFormat="0" applyAlignment="0" applyProtection="0"/>
    <xf numFmtId="0" fontId="97" fillId="46" borderId="64" applyNumberFormat="0" applyAlignment="0" applyProtection="0"/>
    <xf numFmtId="0" fontId="97" fillId="46" borderId="64" applyNumberFormat="0" applyAlignment="0" applyProtection="0"/>
    <xf numFmtId="0" fontId="80" fillId="61" borderId="64" applyNumberFormat="0" applyAlignment="0" applyProtection="0"/>
    <xf numFmtId="0" fontId="80" fillId="61" borderId="6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99" fillId="60" borderId="65">
      <alignment horizontal="left"/>
    </xf>
    <xf numFmtId="0" fontId="97" fillId="65" borderId="66">
      <alignment horizontal="center"/>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2" fillId="48" borderId="64" applyNumberFormat="0" applyAlignment="0" applyProtection="0"/>
    <xf numFmtId="0" fontId="112" fillId="48" borderId="64" applyNumberFormat="0" applyAlignment="0" applyProtection="0"/>
    <xf numFmtId="0" fontId="112" fillId="48" borderId="64" applyNumberFormat="0" applyAlignment="0" applyProtection="0"/>
    <xf numFmtId="0" fontId="112" fillId="48" borderId="64" applyNumberFormat="0" applyAlignment="0" applyProtection="0"/>
    <xf numFmtId="0" fontId="78" fillId="46" borderId="64" applyNumberFormat="0" applyAlignment="0" applyProtection="0"/>
    <xf numFmtId="0" fontId="78" fillId="46" borderId="64" applyNumberFormat="0" applyAlignment="0" applyProtection="0"/>
    <xf numFmtId="10" fontId="70" fillId="68" borderId="61" applyBorder="0">
      <alignment horizontal="center"/>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 fillId="44" borderId="67" applyNumberFormat="0" applyFont="0" applyAlignment="0" applyProtection="0"/>
    <xf numFmtId="0" fontId="118" fillId="46" borderId="68" applyNumberFormat="0" applyAlignment="0" applyProtection="0"/>
    <xf numFmtId="0" fontId="118" fillId="46" borderId="68" applyNumberFormat="0" applyAlignment="0" applyProtection="0"/>
    <xf numFmtId="0" fontId="118" fillId="46" borderId="68" applyNumberFormat="0" applyAlignment="0" applyProtection="0"/>
    <xf numFmtId="0" fontId="118" fillId="46" borderId="68" applyNumberFormat="0" applyAlignment="0" applyProtection="0"/>
    <xf numFmtId="0" fontId="79" fillId="61" borderId="68" applyNumberFormat="0" applyAlignment="0" applyProtection="0"/>
    <xf numFmtId="0" fontId="79" fillId="61" borderId="6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0" fontId="85" fillId="0" borderId="69" applyNumberFormat="0" applyFill="0" applyAlignment="0" applyProtection="0"/>
    <xf numFmtId="0" fontId="85" fillId="0" borderId="69"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125" fillId="0" borderId="70"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41" fontId="18" fillId="0" borderId="0" applyFont="0" applyFill="0" applyBorder="0" applyAlignment="0" applyProtection="0"/>
    <xf numFmtId="0" fontId="47" fillId="44" borderId="67" applyNumberFormat="0" applyFont="0" applyAlignment="0" applyProtection="0"/>
    <xf numFmtId="0" fontId="80" fillId="61" borderId="64" applyNumberFormat="0" applyAlignment="0" applyProtection="0"/>
    <xf numFmtId="0" fontId="139" fillId="61" borderId="64" applyNumberFormat="0" applyAlignment="0" applyProtection="0"/>
    <xf numFmtId="0" fontId="78" fillId="46" borderId="64" applyNumberFormat="0" applyAlignment="0" applyProtection="0"/>
    <xf numFmtId="0" fontId="146" fillId="46" borderId="6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9" fillId="61" borderId="68" applyNumberFormat="0" applyAlignment="0" applyProtection="0"/>
    <xf numFmtId="0" fontId="85" fillId="0" borderId="69" applyNumberFormat="0" applyFill="0" applyAlignment="0" applyProtection="0"/>
    <xf numFmtId="0" fontId="150" fillId="0" borderId="69"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9" fillId="61" borderId="6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47" fillId="45"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7"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9"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90" fillId="50" borderId="0" applyNumberFormat="0" applyBorder="0" applyAlignment="0" applyProtection="0"/>
    <xf numFmtId="0" fontId="90" fillId="42" borderId="0" applyNumberFormat="0" applyBorder="0" applyAlignment="0" applyProtection="0"/>
    <xf numFmtId="0" fontId="90" fillId="47"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86" fillId="50" borderId="0" applyNumberFormat="0" applyBorder="0" applyAlignment="0" applyProtection="0"/>
    <xf numFmtId="0" fontId="86" fillId="42" borderId="0" applyNumberFormat="0" applyBorder="0" applyAlignment="0" applyProtection="0"/>
    <xf numFmtId="0" fontId="86" fillId="4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2" borderId="0" applyNumberFormat="0" applyBorder="0" applyAlignment="0" applyProtection="0"/>
    <xf numFmtId="0" fontId="90" fillId="51" borderId="0" applyNumberFormat="0" applyBorder="0" applyAlignment="0" applyProtection="0"/>
    <xf numFmtId="0" fontId="175" fillId="0" borderId="0" applyNumberFormat="0" applyBorder="0" applyProtection="0">
      <alignment horizontal="left" vertical="center" wrapText="1"/>
      <protection locked="0"/>
    </xf>
    <xf numFmtId="0" fontId="93" fillId="41" borderId="0" applyNumberFormat="0" applyBorder="0" applyAlignment="0" applyProtection="0"/>
    <xf numFmtId="0" fontId="78" fillId="46" borderId="64" applyNumberFormat="0" applyAlignment="0" applyProtection="0"/>
    <xf numFmtId="0" fontId="75" fillId="43" borderId="0" applyNumberFormat="0" applyBorder="0" applyAlignment="0" applyProtection="0"/>
    <xf numFmtId="0" fontId="176" fillId="61" borderId="64" applyNumberFormat="0" applyAlignment="0" applyProtection="0"/>
    <xf numFmtId="0" fontId="80" fillId="61" borderId="64" applyNumberFormat="0" applyAlignment="0" applyProtection="0"/>
    <xf numFmtId="0" fontId="82" fillId="62" borderId="26" applyNumberFormat="0" applyAlignment="0" applyProtection="0"/>
    <xf numFmtId="0" fontId="81" fillId="0" borderId="35" applyNumberFormat="0" applyFill="0" applyAlignment="0" applyProtection="0"/>
    <xf numFmtId="0" fontId="71" fillId="0" borderId="0" applyNumberFormat="0" applyFill="0" applyBorder="0" applyAlignment="0" applyProtection="0"/>
    <xf numFmtId="0" fontId="72" fillId="0" borderId="29"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208" fontId="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75" fillId="0" borderId="0" applyNumberFormat="0" applyFill="0" applyBorder="0" applyProtection="0">
      <alignment horizontal="right" vertical="center"/>
      <protection locked="0"/>
    </xf>
    <xf numFmtId="0" fontId="82" fillId="62" borderId="26" applyNumberFormat="0" applyAlignment="0" applyProtection="0"/>
    <xf numFmtId="0" fontId="74" fillId="0" borderId="0" applyNumberFormat="0" applyFill="0" applyBorder="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78" fillId="46" borderId="64" applyNumberFormat="0" applyAlignment="0" applyProtection="0"/>
    <xf numFmtId="0" fontId="83" fillId="0" borderId="0" applyNumberFormat="0" applyFill="0" applyBorder="0" applyAlignment="0" applyProtection="0"/>
    <xf numFmtId="0" fontId="105" fillId="43" borderId="0" applyNumberFormat="0" applyBorder="0" applyAlignment="0" applyProtection="0"/>
    <xf numFmtId="0" fontId="145"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52" fillId="0" borderId="0" applyNumberFormat="0" applyFill="0" applyBorder="0" applyAlignment="0" applyProtection="0">
      <alignment vertical="top"/>
      <protection locked="0"/>
    </xf>
    <xf numFmtId="0" fontId="81" fillId="0" borderId="35" applyNumberFormat="0" applyFill="0" applyAlignment="0" applyProtection="0"/>
    <xf numFmtId="0" fontId="19" fillId="0" borderId="0" applyNumberFormat="0" applyFill="0" applyBorder="0" applyAlignment="0" applyProtection="0"/>
    <xf numFmtId="0" fontId="152" fillId="0" borderId="0" applyNumberFormat="0" applyFill="0" applyBorder="0" applyAlignment="0" applyProtection="0">
      <alignment vertical="top"/>
      <protection locked="0"/>
    </xf>
    <xf numFmtId="0" fontId="76" fillId="41" borderId="0" applyNumberFormat="0" applyBorder="0" applyAlignment="0" applyProtection="0"/>
    <xf numFmtId="0" fontId="112" fillId="46" borderId="64" applyNumberFormat="0" applyAlignment="0" applyProtection="0"/>
    <xf numFmtId="3" fontId="1" fillId="78" borderId="1" applyFont="0">
      <alignment horizontal="right" vertical="center"/>
      <protection locked="0"/>
    </xf>
    <xf numFmtId="0" fontId="1" fillId="44" borderId="67" applyNumberFormat="0" applyFont="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1" borderId="0" applyNumberFormat="0" applyBorder="0" applyAlignment="0" applyProtection="0"/>
    <xf numFmtId="0" fontId="75" fillId="43" borderId="0" applyNumberFormat="0" applyBorder="0" applyAlignment="0" applyProtection="0"/>
    <xf numFmtId="0" fontId="79" fillId="61" borderId="74" applyNumberFormat="0" applyAlignment="0" applyProtection="0"/>
    <xf numFmtId="43" fontId="1" fillId="0" borderId="0" applyFont="0" applyFill="0" applyBorder="0" applyAlignment="0" applyProtection="0"/>
    <xf numFmtId="208" fontId="18" fillId="0" borderId="0" applyFont="0" applyFill="0" applyBorder="0" applyAlignment="0" applyProtection="0"/>
    <xf numFmtId="0" fontId="152"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35" applyNumberFormat="0" applyFill="0" applyAlignment="0" applyProtection="0"/>
    <xf numFmtId="0" fontId="84" fillId="0" borderId="0" applyNumberFormat="0" applyFill="0" applyBorder="0" applyAlignment="0" applyProtection="0"/>
    <xf numFmtId="209" fontId="1" fillId="0" borderId="0" applyFill="0" applyBorder="0" applyAlignment="0" applyProtection="0"/>
    <xf numFmtId="209"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0"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1" fillId="0" borderId="0"/>
    <xf numFmtId="0" fontId="1" fillId="0" borderId="0"/>
    <xf numFmtId="0" fontId="47" fillId="0" borderId="0"/>
    <xf numFmtId="0" fontId="47" fillId="0" borderId="0"/>
    <xf numFmtId="0" fontId="7" fillId="0" borderId="0"/>
    <xf numFmtId="0" fontId="31" fillId="0" borderId="0"/>
    <xf numFmtId="0" fontId="1" fillId="0" borderId="0"/>
    <xf numFmtId="0" fontId="1" fillId="44" borderId="67" applyNumberFormat="0" applyFont="0" applyAlignment="0" applyProtection="0"/>
    <xf numFmtId="0" fontId="47" fillId="13" borderId="22" applyNumberFormat="0" applyFont="0" applyAlignment="0" applyProtection="0"/>
    <xf numFmtId="0" fontId="118" fillId="61" borderId="74" applyNumberFormat="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 fillId="79" borderId="1" applyNumberFormat="0" applyFont="0" applyAlignment="0"/>
    <xf numFmtId="9" fontId="47" fillId="0" borderId="0" applyFont="0" applyFill="0" applyBorder="0" applyAlignment="0" applyProtection="0"/>
    <xf numFmtId="0" fontId="76" fillId="41" borderId="0" applyNumberFormat="0" applyBorder="0" applyAlignment="0" applyProtection="0"/>
    <xf numFmtId="0" fontId="79" fillId="61" borderId="74" applyNumberFormat="0" applyAlignment="0" applyProtection="0"/>
    <xf numFmtId="40" fontId="47" fillId="80" borderId="1"/>
    <xf numFmtId="40" fontId="18" fillId="80" borderId="1"/>
    <xf numFmtId="40" fontId="47" fillId="81" borderId="1"/>
    <xf numFmtId="40" fontId="18" fillId="81" borderId="1"/>
    <xf numFmtId="49" fontId="182" fillId="82" borderId="75">
      <alignment horizontal="center"/>
    </xf>
    <xf numFmtId="49" fontId="1" fillId="82" borderId="75">
      <alignment horizontal="center"/>
    </xf>
    <xf numFmtId="49" fontId="183" fillId="0" borderId="0"/>
    <xf numFmtId="0" fontId="47" fillId="83" borderId="1"/>
    <xf numFmtId="0" fontId="18" fillId="83" borderId="1"/>
    <xf numFmtId="0" fontId="47" fillId="80" borderId="1"/>
    <xf numFmtId="0" fontId="18" fillId="80" borderId="1"/>
    <xf numFmtId="40" fontId="47" fillId="80" borderId="1"/>
    <xf numFmtId="40" fontId="18" fillId="80" borderId="1"/>
    <xf numFmtId="40" fontId="47" fillId="80" borderId="1"/>
    <xf numFmtId="40" fontId="18" fillId="80" borderId="1"/>
    <xf numFmtId="40" fontId="47" fillId="81" borderId="1"/>
    <xf numFmtId="40" fontId="18" fillId="81" borderId="1"/>
    <xf numFmtId="49" fontId="182" fillId="84" borderId="75">
      <alignment vertical="center"/>
    </xf>
    <xf numFmtId="49" fontId="1" fillId="82" borderId="75">
      <alignment vertical="center"/>
    </xf>
    <xf numFmtId="49" fontId="1" fillId="0" borderId="0">
      <alignment horizontal="right"/>
    </xf>
    <xf numFmtId="40" fontId="47" fillId="85" borderId="1"/>
    <xf numFmtId="40" fontId="18" fillId="85" borderId="1"/>
    <xf numFmtId="40" fontId="47" fillId="86" borderId="1"/>
    <xf numFmtId="40" fontId="18" fillId="86" borderId="1"/>
    <xf numFmtId="0" fontId="77" fillId="48" borderId="0" applyNumberFormat="0" applyBorder="0" applyAlignment="0" applyProtection="0"/>
    <xf numFmtId="3" fontId="1" fillId="2" borderId="1" applyFont="0">
      <alignment horizontal="right" vertical="center"/>
    </xf>
    <xf numFmtId="0" fontId="1" fillId="0" borderId="0"/>
    <xf numFmtId="0" fontId="47" fillId="0" borderId="0"/>
    <xf numFmtId="0" fontId="1" fillId="0" borderId="0"/>
    <xf numFmtId="0" fontId="31" fillId="0" borderId="0"/>
    <xf numFmtId="0" fontId="47" fillId="0" borderId="0"/>
    <xf numFmtId="0" fontId="80" fillId="61" borderId="76" applyNumberFormat="0" applyAlignment="0" applyProtection="0"/>
    <xf numFmtId="0" fontId="175" fillId="0" borderId="0" applyNumberFormat="0" applyFont="0" applyFill="0" applyBorder="0" applyAlignment="0" applyProtection="0">
      <alignment horizontal="left" vertical="top" wrapText="1"/>
      <protection locked="0"/>
    </xf>
    <xf numFmtId="0" fontId="83" fillId="0" borderId="0" applyNumberFormat="0" applyFill="0" applyBorder="0" applyAlignment="0" applyProtection="0"/>
    <xf numFmtId="0" fontId="84" fillId="0" borderId="0" applyNumberFormat="0" applyFill="0" applyBorder="0" applyAlignment="0" applyProtection="0"/>
    <xf numFmtId="0" fontId="2" fillId="0" borderId="29" applyAlignment="0">
      <alignment horizontal="left" vertical="top" wrapText="1"/>
      <protection locked="0"/>
    </xf>
    <xf numFmtId="0" fontId="71" fillId="0" borderId="0" applyNumberFormat="0" applyFill="0" applyBorder="0" applyAlignment="0" applyProtection="0"/>
    <xf numFmtId="0" fontId="72" fillId="0" borderId="29" applyNumberFormat="0" applyFill="0" applyAlignment="0" applyProtection="0"/>
    <xf numFmtId="0" fontId="73" fillId="0" borderId="31" applyNumberFormat="0" applyFill="0" applyAlignment="0" applyProtection="0"/>
    <xf numFmtId="0" fontId="74" fillId="0" borderId="33" applyNumberFormat="0" applyFill="0" applyAlignment="0" applyProtection="0"/>
    <xf numFmtId="0" fontId="71" fillId="0" borderId="0" applyNumberFormat="0" applyFill="0" applyBorder="0" applyAlignment="0" applyProtection="0"/>
    <xf numFmtId="0" fontId="125" fillId="0" borderId="77" applyNumberFormat="0" applyFill="0" applyAlignment="0" applyProtection="0"/>
    <xf numFmtId="210" fontId="18" fillId="0" borderId="0" applyFont="0" applyFill="0" applyBorder="0" applyAlignment="0" applyProtection="0"/>
    <xf numFmtId="210" fontId="1" fillId="0" borderId="0" applyFont="0" applyFill="0" applyBorder="0" applyAlignment="0" applyProtection="0">
      <alignment vertical="center"/>
    </xf>
    <xf numFmtId="0" fontId="85" fillId="0" borderId="77" applyNumberFormat="0" applyFill="0" applyAlignment="0" applyProtection="0"/>
    <xf numFmtId="0" fontId="19" fillId="0" borderId="0" applyNumberFormat="0" applyFill="0" applyBorder="0" applyAlignment="0" applyProtection="0"/>
    <xf numFmtId="49" fontId="182" fillId="84" borderId="78">
      <alignment vertical="center"/>
    </xf>
    <xf numFmtId="208" fontId="18" fillId="0" borderId="0" applyFont="0" applyFill="0" applyBorder="0" applyAlignment="0" applyProtection="0"/>
    <xf numFmtId="0" fontId="78" fillId="46" borderId="79" applyNumberFormat="0" applyAlignment="0" applyProtection="0"/>
    <xf numFmtId="0" fontId="176" fillId="61" borderId="79" applyNumberFormat="0" applyAlignment="0" applyProtection="0"/>
    <xf numFmtId="0" fontId="80" fillId="61" borderId="79" applyNumberFormat="0" applyAlignment="0" applyProtection="0"/>
    <xf numFmtId="0" fontId="78" fillId="46" borderId="79" applyNumberFormat="0" applyAlignment="0" applyProtection="0"/>
    <xf numFmtId="3" fontId="1" fillId="67" borderId="80" applyFont="0" applyProtection="0">
      <alignment horizontal="right" vertical="center"/>
    </xf>
    <xf numFmtId="0" fontId="1" fillId="67" borderId="81" applyNumberFormat="0" applyFont="0" applyBorder="0" applyProtection="0">
      <alignment horizontal="left" vertical="center"/>
    </xf>
    <xf numFmtId="0" fontId="112" fillId="46" borderId="79" applyNumberFormat="0" applyAlignment="0" applyProtection="0"/>
    <xf numFmtId="3" fontId="1" fillId="78" borderId="80" applyFont="0">
      <alignment horizontal="right" vertical="center"/>
      <protection locked="0"/>
    </xf>
    <xf numFmtId="0" fontId="1" fillId="44" borderId="82" applyNumberFormat="0" applyFont="0" applyAlignment="0" applyProtection="0"/>
    <xf numFmtId="0" fontId="79" fillId="61" borderId="8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82" applyNumberFormat="0" applyFont="0" applyAlignment="0" applyProtection="0"/>
    <xf numFmtId="0" fontId="118" fillId="61" borderId="83" applyNumberFormat="0" applyAlignment="0" applyProtection="0"/>
    <xf numFmtId="0" fontId="1" fillId="79" borderId="80" applyNumberFormat="0" applyFont="0" applyAlignment="0"/>
    <xf numFmtId="0" fontId="79" fillId="61" borderId="83" applyNumberFormat="0" applyAlignment="0" applyProtection="0"/>
    <xf numFmtId="40" fontId="47" fillId="80" borderId="80"/>
    <xf numFmtId="40" fontId="18" fillId="80" borderId="80"/>
    <xf numFmtId="40" fontId="47" fillId="81" borderId="80"/>
    <xf numFmtId="40" fontId="18" fillId="81" borderId="80"/>
    <xf numFmtId="49" fontId="182" fillId="82" borderId="78">
      <alignment horizontal="center"/>
    </xf>
    <xf numFmtId="49" fontId="1" fillId="82" borderId="78">
      <alignment horizontal="center"/>
    </xf>
    <xf numFmtId="0" fontId="47" fillId="83" borderId="80"/>
    <xf numFmtId="0" fontId="18" fillId="83" borderId="80"/>
    <xf numFmtId="0" fontId="47" fillId="80" borderId="80"/>
    <xf numFmtId="0" fontId="18" fillId="80" borderId="80"/>
    <xf numFmtId="40" fontId="47" fillId="80" borderId="80"/>
    <xf numFmtId="40" fontId="18" fillId="80" borderId="80"/>
    <xf numFmtId="40" fontId="47" fillId="80" borderId="80"/>
    <xf numFmtId="40" fontId="18" fillId="80" borderId="80"/>
    <xf numFmtId="40" fontId="47" fillId="81" borderId="80"/>
    <xf numFmtId="40" fontId="18" fillId="81" borderId="80"/>
    <xf numFmtId="49" fontId="1" fillId="82" borderId="78">
      <alignment vertical="center"/>
    </xf>
    <xf numFmtId="40" fontId="47" fillId="85" borderId="80"/>
    <xf numFmtId="40" fontId="18" fillId="85" borderId="80"/>
    <xf numFmtId="40" fontId="47" fillId="86" borderId="80"/>
    <xf numFmtId="40" fontId="18" fillId="86" borderId="80"/>
    <xf numFmtId="3" fontId="1" fillId="2" borderId="80" applyFont="0">
      <alignment horizontal="right" vertical="center"/>
    </xf>
    <xf numFmtId="0" fontId="80" fillId="61" borderId="79" applyNumberFormat="0" applyAlignment="0" applyProtection="0"/>
    <xf numFmtId="0" fontId="125" fillId="0" borderId="84" applyNumberFormat="0" applyFill="0" applyAlignment="0" applyProtection="0"/>
    <xf numFmtId="0" fontId="85" fillId="0" borderId="84" applyNumberFormat="0" applyFill="0" applyAlignment="0" applyProtection="0"/>
    <xf numFmtId="0" fontId="1" fillId="0" borderId="0">
      <alignment vertical="center"/>
    </xf>
    <xf numFmtId="0" fontId="3" fillId="2" borderId="81" applyFont="0" applyBorder="0">
      <alignment horizontal="center" wrapText="1"/>
    </xf>
    <xf numFmtId="0" fontId="18" fillId="0" borderId="0"/>
    <xf numFmtId="3" fontId="1" fillId="4" borderId="80" applyFont="0">
      <alignment horizontal="right" vertical="center"/>
      <protection locked="0"/>
    </xf>
    <xf numFmtId="43" fontId="15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823">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0" fillId="0" borderId="0" xfId="0" applyFont="1"/>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33" fillId="0" borderId="0" xfId="0" applyFont="1"/>
    <xf numFmtId="49" fontId="12" fillId="0" borderId="0" xfId="0" applyNumberFormat="1" applyFont="1"/>
    <xf numFmtId="0" fontId="35" fillId="0" borderId="0" xfId="0" applyFont="1" applyAlignment="1">
      <alignment vertical="center"/>
    </xf>
    <xf numFmtId="0" fontId="26" fillId="0" borderId="0" xfId="0" applyFont="1"/>
    <xf numFmtId="0" fontId="35" fillId="0" borderId="0" xfId="0" applyFont="1"/>
    <xf numFmtId="0" fontId="21" fillId="0" borderId="0" xfId="0" applyFont="1"/>
    <xf numFmtId="0" fontId="38" fillId="0" borderId="0" xfId="0" applyFont="1" applyAlignment="1">
      <alignment vertical="center"/>
    </xf>
    <xf numFmtId="0" fontId="38" fillId="0" borderId="0" xfId="0" applyFont="1"/>
    <xf numFmtId="0" fontId="40" fillId="0" borderId="0" xfId="0" applyFont="1"/>
    <xf numFmtId="0" fontId="7" fillId="0" borderId="0" xfId="0" applyFont="1" applyAlignment="1">
      <alignment vertical="center"/>
    </xf>
    <xf numFmtId="0" fontId="42" fillId="0" borderId="0" xfId="10" applyFont="1" applyAlignment="1">
      <alignment vertical="center"/>
    </xf>
    <xf numFmtId="0" fontId="43" fillId="0" borderId="0" xfId="10" applyFont="1"/>
    <xf numFmtId="0" fontId="31" fillId="0" borderId="0" xfId="10"/>
    <xf numFmtId="0" fontId="43" fillId="0" borderId="0" xfId="10" applyFont="1" applyAlignment="1">
      <alignment vertical="center"/>
    </xf>
    <xf numFmtId="0" fontId="44" fillId="0" borderId="0" xfId="10" applyFont="1"/>
    <xf numFmtId="0" fontId="45" fillId="0" borderId="0" xfId="10" applyFont="1"/>
    <xf numFmtId="0" fontId="31"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6" fillId="0" borderId="0" xfId="10" applyFont="1"/>
    <xf numFmtId="0" fontId="22" fillId="0" borderId="0" xfId="10" applyFont="1" applyAlignment="1">
      <alignment vertical="center"/>
    </xf>
    <xf numFmtId="0" fontId="18" fillId="0" borderId="0" xfId="10" applyFont="1"/>
    <xf numFmtId="0" fontId="26" fillId="0" borderId="0" xfId="0" applyFont="1" applyAlignment="1">
      <alignment horizontal="center"/>
    </xf>
    <xf numFmtId="49" fontId="34" fillId="6" borderId="0" xfId="0" applyNumberFormat="1" applyFont="1" applyFill="1"/>
    <xf numFmtId="0" fontId="12" fillId="0" borderId="6" xfId="0" applyFont="1" applyBorder="1" applyAlignment="1">
      <alignment horizontal="justify" vertical="center" wrapText="1"/>
    </xf>
    <xf numFmtId="0" fontId="33" fillId="0" borderId="0" xfId="0" applyFont="1" applyAlignment="1">
      <alignment horizontal="left" vertical="center"/>
    </xf>
    <xf numFmtId="0" fontId="12" fillId="0" borderId="6" xfId="0" applyFont="1" applyBorder="1" applyAlignment="1">
      <alignment horizontal="center" vertical="center" wrapText="1"/>
    </xf>
    <xf numFmtId="0" fontId="16" fillId="0" borderId="0" xfId="0" applyFont="1" applyAlignment="1">
      <alignment wrapText="1"/>
    </xf>
    <xf numFmtId="0" fontId="16" fillId="0" borderId="0" xfId="10" applyFont="1" applyAlignment="1">
      <alignment wrapText="1"/>
    </xf>
    <xf numFmtId="0" fontId="48" fillId="0" borderId="0" xfId="10" applyFont="1" applyAlignment="1">
      <alignment vertical="center" wrapText="1"/>
    </xf>
    <xf numFmtId="0" fontId="49" fillId="0" borderId="0" xfId="0" quotePrefix="1" applyFont="1" applyAlignment="1">
      <alignment wrapText="1"/>
    </xf>
    <xf numFmtId="0" fontId="0" fillId="6" borderId="0" xfId="0" applyFill="1" applyAlignment="1">
      <alignment horizontal="center"/>
    </xf>
    <xf numFmtId="0" fontId="0" fillId="6" borderId="0" xfId="0" applyFill="1" applyAlignment="1">
      <alignment horizontal="justify" vertical="center" wrapText="1"/>
    </xf>
    <xf numFmtId="0" fontId="62" fillId="6" borderId="0" xfId="0" applyFont="1" applyFill="1" applyAlignment="1">
      <alignment horizontal="left"/>
    </xf>
    <xf numFmtId="0" fontId="12" fillId="6" borderId="0" xfId="0" applyFont="1" applyFill="1" applyAlignment="1">
      <alignment horizontal="center"/>
    </xf>
    <xf numFmtId="0" fontId="33" fillId="6" borderId="0" xfId="0" applyFont="1" applyFill="1"/>
    <xf numFmtId="0" fontId="63" fillId="6" borderId="0" xfId="0" applyFont="1" applyFill="1"/>
    <xf numFmtId="0" fontId="20" fillId="6" borderId="0" xfId="0" applyFont="1" applyFill="1"/>
    <xf numFmtId="0" fontId="33" fillId="6" borderId="0" xfId="0" applyFont="1" applyFill="1" applyAlignment="1">
      <alignment horizontal="center" vertical="center"/>
    </xf>
    <xf numFmtId="0" fontId="33" fillId="6" borderId="0" xfId="0" applyFont="1" applyFill="1" applyAlignment="1">
      <alignment vertical="center"/>
    </xf>
    <xf numFmtId="0" fontId="33" fillId="6" borderId="0" xfId="0" applyFont="1" applyFill="1" applyAlignment="1">
      <alignment vertical="center" wrapText="1"/>
    </xf>
    <xf numFmtId="0" fontId="64" fillId="6" borderId="0" xfId="0" applyFont="1" applyFill="1" applyAlignment="1">
      <alignment horizontal="center" vertical="center" wrapText="1"/>
    </xf>
    <xf numFmtId="0" fontId="0" fillId="6" borderId="0" xfId="0" applyFill="1" applyAlignment="1">
      <alignment horizontal="right"/>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65" fillId="6" borderId="0" xfId="0" applyFont="1" applyFill="1" applyAlignment="1">
      <alignment vertical="center"/>
    </xf>
    <xf numFmtId="49" fontId="34" fillId="6" borderId="0" xfId="0" applyNumberFormat="1" applyFont="1" applyFill="1" applyAlignment="1">
      <alignment vertical="center" wrapText="1"/>
    </xf>
    <xf numFmtId="0" fontId="7" fillId="0" borderId="0" xfId="0" applyFont="1" applyAlignment="1">
      <alignment vertical="center" wrapText="1"/>
    </xf>
    <xf numFmtId="0" fontId="67" fillId="0" borderId="0" xfId="0" applyFont="1"/>
    <xf numFmtId="0" fontId="20" fillId="0" borderId="0" xfId="0" applyFont="1" applyAlignment="1">
      <alignment vertical="center"/>
    </xf>
    <xf numFmtId="0" fontId="67" fillId="0" borderId="0" xfId="0" applyFont="1" applyAlignment="1">
      <alignment vertical="center"/>
    </xf>
    <xf numFmtId="0" fontId="157" fillId="6" borderId="0" xfId="0" applyFont="1" applyFill="1"/>
    <xf numFmtId="0" fontId="157" fillId="0" borderId="0" xfId="0" applyFont="1"/>
    <xf numFmtId="0" fontId="35" fillId="6" borderId="0" xfId="0" applyFont="1" applyFill="1" applyAlignment="1">
      <alignment vertical="center"/>
    </xf>
    <xf numFmtId="0" fontId="12" fillId="0" borderId="9" xfId="0" applyFont="1" applyBorder="1" applyAlignment="1">
      <alignment vertical="center" wrapText="1"/>
    </xf>
    <xf numFmtId="3"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3" fontId="11" fillId="0" borderId="6" xfId="0" applyNumberFormat="1" applyFont="1" applyBorder="1" applyAlignment="1">
      <alignment vertical="center"/>
    </xf>
    <xf numFmtId="0" fontId="0" fillId="6" borderId="0" xfId="0" applyFill="1" applyAlignment="1">
      <alignment vertical="center"/>
    </xf>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0" fontId="21" fillId="0" borderId="0" xfId="0" applyFont="1" applyAlignment="1">
      <alignment horizontal="left" vertical="center" wrapText="1"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0" fontId="12" fillId="0" borderId="9" xfId="0" applyFont="1" applyBorder="1" applyAlignment="1">
      <alignment horizontal="left" vertical="center" wrapText="1" indent="2"/>
    </xf>
    <xf numFmtId="0" fontId="12" fillId="0" borderId="6" xfId="0" applyFont="1" applyBorder="1" applyAlignment="1">
      <alignment vertical="center"/>
    </xf>
    <xf numFmtId="186" fontId="12" fillId="6" borderId="53" xfId="0" applyNumberFormat="1" applyFont="1" applyFill="1" applyBorder="1" applyAlignment="1">
      <alignment horizontal="right" vertical="center" wrapText="1"/>
    </xf>
    <xf numFmtId="0" fontId="59" fillId="6" borderId="0" xfId="0" applyFont="1" applyFill="1"/>
    <xf numFmtId="0" fontId="0" fillId="6" borderId="55" xfId="0" applyFill="1" applyBorder="1" applyAlignment="1">
      <alignment horizontal="center" vertical="center" wrapText="1"/>
    </xf>
    <xf numFmtId="0" fontId="21" fillId="6" borderId="55" xfId="0" applyFont="1" applyFill="1" applyBorder="1" applyAlignment="1">
      <alignment vertical="center" wrapText="1"/>
    </xf>
    <xf numFmtId="3" fontId="21"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1"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1" fillId="6" borderId="53" xfId="0" applyFont="1" applyFill="1" applyBorder="1" applyAlignment="1">
      <alignment horizontal="left" vertical="center" wrapText="1"/>
    </xf>
    <xf numFmtId="0" fontId="21" fillId="6" borderId="53" xfId="0" applyFont="1" applyFill="1" applyBorder="1" applyAlignment="1">
      <alignment horizontal="center" vertical="center"/>
    </xf>
    <xf numFmtId="0" fontId="0" fillId="6" borderId="55" xfId="0" applyFill="1" applyBorder="1" applyAlignment="1">
      <alignment horizontal="center" vertical="center"/>
    </xf>
    <xf numFmtId="0" fontId="0" fillId="6" borderId="55"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1" fillId="6" borderId="0" xfId="0" applyFont="1" applyFill="1" applyAlignment="1">
      <alignment wrapText="1"/>
    </xf>
    <xf numFmtId="0" fontId="12" fillId="6" borderId="0" xfId="0" applyFont="1" applyFill="1" applyAlignment="1">
      <alignment wrapText="1"/>
    </xf>
    <xf numFmtId="0" fontId="0" fillId="6" borderId="0" xfId="0" applyFill="1" applyAlignment="1">
      <alignment horizontal="left" vertical="top" wrapText="1"/>
    </xf>
    <xf numFmtId="0" fontId="0" fillId="6" borderId="6" xfId="0" applyFill="1" applyBorder="1" applyAlignment="1">
      <alignment horizontal="center"/>
    </xf>
    <xf numFmtId="3" fontId="12" fillId="76" borderId="1" xfId="7" applyFont="1" applyFill="1" applyAlignment="1">
      <alignment horizontal="center" vertical="center" wrapText="1"/>
      <protection locked="0"/>
    </xf>
    <xf numFmtId="0" fontId="59" fillId="75" borderId="9" xfId="80" applyFont="1" applyFill="1" applyBorder="1" applyAlignment="1">
      <alignment horizontal="center"/>
    </xf>
    <xf numFmtId="0" fontId="22" fillId="76" borderId="6" xfId="10" applyFont="1" applyFill="1" applyBorder="1" applyAlignment="1">
      <alignment vertical="center" wrapText="1"/>
    </xf>
    <xf numFmtId="0" fontId="17" fillId="76" borderId="6" xfId="0" applyFont="1" applyFill="1" applyBorder="1" applyAlignment="1">
      <alignment vertical="center"/>
    </xf>
    <xf numFmtId="49" fontId="59" fillId="75" borderId="7" xfId="0" applyNumberFormat="1" applyFont="1" applyFill="1" applyBorder="1" applyAlignment="1">
      <alignment horizontal="center" vertical="center" wrapText="1"/>
    </xf>
    <xf numFmtId="49" fontId="17" fillId="76" borderId="10" xfId="0" applyNumberFormat="1" applyFont="1" applyFill="1" applyBorder="1" applyAlignment="1">
      <alignment vertical="center" wrapText="1"/>
    </xf>
    <xf numFmtId="0" fontId="59" fillId="75" borderId="0" xfId="0" applyFont="1" applyFill="1" applyAlignment="1">
      <alignment vertical="center"/>
    </xf>
    <xf numFmtId="0" fontId="59" fillId="75" borderId="4" xfId="0" applyFont="1" applyFill="1" applyBorder="1" applyAlignment="1">
      <alignment horizontal="center" vertical="center"/>
    </xf>
    <xf numFmtId="0" fontId="59" fillId="75" borderId="6" xfId="0" applyFont="1" applyFill="1" applyBorder="1" applyAlignment="1">
      <alignment vertical="center"/>
    </xf>
    <xf numFmtId="202" fontId="12" fillId="76" borderId="6" xfId="2892" applyNumberFormat="1" applyFont="1" applyFill="1" applyBorder="1" applyAlignment="1">
      <alignment vertical="center" wrapText="1"/>
    </xf>
    <xf numFmtId="202" fontId="17" fillId="76" borderId="6" xfId="2892" applyNumberFormat="1" applyFont="1" applyFill="1" applyBorder="1" applyAlignment="1">
      <alignment vertical="center" wrapText="1"/>
    </xf>
    <xf numFmtId="204" fontId="17" fillId="76" borderId="53" xfId="0" applyNumberFormat="1" applyFont="1" applyFill="1" applyBorder="1" applyAlignment="1">
      <alignment horizontal="center" vertical="center" wrapText="1"/>
    </xf>
    <xf numFmtId="186" fontId="17" fillId="76" borderId="53" xfId="0" applyNumberFormat="1" applyFont="1" applyFill="1" applyBorder="1" applyAlignment="1">
      <alignment horizontal="right" vertical="center" wrapText="1"/>
    </xf>
    <xf numFmtId="0" fontId="59" fillId="75" borderId="55" xfId="0" applyFont="1" applyFill="1" applyBorder="1" applyAlignment="1">
      <alignment horizontal="center" vertical="center"/>
    </xf>
    <xf numFmtId="0" fontId="59" fillId="75" borderId="53" xfId="0" applyFont="1" applyFill="1" applyBorder="1" applyAlignment="1">
      <alignment horizontal="center" vertical="center" wrapText="1"/>
    </xf>
    <xf numFmtId="0" fontId="22" fillId="76" borderId="53" xfId="0" applyFont="1" applyFill="1" applyBorder="1" applyAlignment="1">
      <alignment horizontal="left" vertical="center" wrapText="1"/>
    </xf>
    <xf numFmtId="0" fontId="59" fillId="75" borderId="57" xfId="0" applyFont="1" applyFill="1" applyBorder="1"/>
    <xf numFmtId="0" fontId="59" fillId="75" borderId="59" xfId="0" applyFont="1" applyFill="1" applyBorder="1"/>
    <xf numFmtId="0" fontId="59" fillId="75" borderId="54" xfId="0" applyFont="1" applyFill="1" applyBorder="1"/>
    <xf numFmtId="0" fontId="59" fillId="75" borderId="55" xfId="0" applyFont="1" applyFill="1" applyBorder="1" applyAlignment="1">
      <alignment horizontal="center" vertical="center" wrapText="1"/>
    </xf>
    <xf numFmtId="0" fontId="11" fillId="76" borderId="53" xfId="0" applyFont="1" applyFill="1" applyBorder="1" applyAlignment="1">
      <alignment horizontal="center" vertical="center"/>
    </xf>
    <xf numFmtId="0" fontId="11" fillId="76" borderId="53" xfId="0" applyFont="1" applyFill="1" applyBorder="1"/>
    <xf numFmtId="186" fontId="11" fillId="76" borderId="53" xfId="0" applyNumberFormat="1" applyFont="1" applyFill="1" applyBorder="1" applyAlignment="1">
      <alignment horizontal="center" vertical="center"/>
    </xf>
    <xf numFmtId="9" fontId="163" fillId="75" borderId="9" xfId="82" applyNumberFormat="1" applyFont="1" applyFill="1" applyBorder="1" applyAlignment="1">
      <alignment horizontal="center" vertical="center" wrapText="1"/>
    </xf>
    <xf numFmtId="202" fontId="17" fillId="77" borderId="53" xfId="2892" applyNumberFormat="1" applyFont="1" applyFill="1" applyBorder="1" applyAlignment="1">
      <alignment horizontal="right" vertical="center"/>
    </xf>
    <xf numFmtId="9" fontId="59" fillId="75" borderId="9" xfId="0" applyNumberFormat="1" applyFont="1" applyFill="1" applyBorder="1" applyAlignment="1">
      <alignment horizontal="center" vertical="center" wrapText="1"/>
    </xf>
    <xf numFmtId="0" fontId="59" fillId="75" borderId="9" xfId="0" applyFont="1" applyFill="1" applyBorder="1" applyAlignment="1">
      <alignment horizontal="center" vertical="center" wrapText="1"/>
    </xf>
    <xf numFmtId="0" fontId="22" fillId="76" borderId="10" xfId="0" applyFont="1" applyFill="1" applyBorder="1" applyAlignment="1">
      <alignment horizontal="left" vertical="center" wrapText="1"/>
    </xf>
    <xf numFmtId="0" fontId="22" fillId="76" borderId="9" xfId="0" applyFont="1" applyFill="1" applyBorder="1" applyAlignment="1">
      <alignment horizontal="left" vertical="center" wrapText="1"/>
    </xf>
    <xf numFmtId="0" fontId="11" fillId="76" borderId="6" xfId="0" applyFont="1" applyFill="1" applyBorder="1" applyAlignment="1">
      <alignment vertical="center" wrapText="1"/>
    </xf>
    <xf numFmtId="0" fontId="166" fillId="75" borderId="3" xfId="0" applyFont="1" applyFill="1" applyBorder="1" applyAlignment="1">
      <alignment vertical="center" wrapText="1"/>
    </xf>
    <xf numFmtId="0" fontId="59" fillId="75" borderId="14" xfId="0" applyFont="1" applyFill="1" applyBorder="1" applyAlignment="1">
      <alignment vertical="center" wrapText="1"/>
    </xf>
    <xf numFmtId="0" fontId="166" fillId="75" borderId="14" xfId="0" applyFont="1" applyFill="1" applyBorder="1" applyAlignment="1">
      <alignment vertical="center" wrapText="1"/>
    </xf>
    <xf numFmtId="0" fontId="27" fillId="76" borderId="6" xfId="0" applyFont="1" applyFill="1" applyBorder="1" applyAlignment="1">
      <alignment horizontal="center"/>
    </xf>
    <xf numFmtId="0" fontId="158" fillId="75" borderId="14" xfId="0" applyFont="1" applyFill="1" applyBorder="1" applyAlignment="1">
      <alignment horizontal="center" vertical="center" wrapText="1"/>
    </xf>
    <xf numFmtId="0" fontId="158" fillId="75" borderId="6" xfId="0" applyFont="1" applyFill="1" applyBorder="1" applyAlignment="1">
      <alignment horizontal="center" vertical="center" wrapText="1"/>
    </xf>
    <xf numFmtId="0" fontId="158" fillId="75" borderId="0" xfId="0" applyFont="1" applyFill="1" applyAlignment="1">
      <alignment vertical="center" wrapText="1"/>
    </xf>
    <xf numFmtId="0" fontId="59" fillId="75" borderId="6" xfId="0" applyFont="1" applyFill="1" applyBorder="1"/>
    <xf numFmtId="202" fontId="0" fillId="6" borderId="6" xfId="2892" applyNumberFormat="1" applyFont="1" applyFill="1" applyBorder="1"/>
    <xf numFmtId="202" fontId="11" fillId="76" borderId="9" xfId="2892" applyNumberFormat="1" applyFont="1" applyFill="1" applyBorder="1" applyAlignment="1">
      <alignment horizontal="center" vertical="center" wrapText="1"/>
    </xf>
    <xf numFmtId="202" fontId="17" fillId="76" borderId="9" xfId="2892" applyNumberFormat="1" applyFont="1" applyFill="1" applyBorder="1" applyAlignment="1">
      <alignment horizontal="center" vertical="center" wrapText="1"/>
    </xf>
    <xf numFmtId="0" fontId="20" fillId="6" borderId="0" xfId="0" applyFont="1" applyFill="1" applyAlignment="1">
      <alignment horizontal="center" vertical="center"/>
    </xf>
    <xf numFmtId="0" fontId="0" fillId="6" borderId="0" xfId="0" applyFill="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18" fillId="0" borderId="0" xfId="10" applyFont="1" applyAlignment="1">
      <alignment horizontal="center" vertical="center"/>
    </xf>
    <xf numFmtId="0" fontId="12" fillId="0" borderId="0" xfId="10" applyFont="1" applyAlignment="1">
      <alignment horizontal="center" vertical="center"/>
    </xf>
    <xf numFmtId="0" fontId="31" fillId="0" borderId="0" xfId="10" applyAlignment="1">
      <alignment horizontal="center" vertical="center"/>
    </xf>
    <xf numFmtId="207" fontId="12" fillId="6" borderId="0" xfId="0" applyNumberFormat="1" applyFont="1" applyFill="1"/>
    <xf numFmtId="207" fontId="0" fillId="6" borderId="0" xfId="0" applyNumberFormat="1" applyFill="1"/>
    <xf numFmtId="207" fontId="0" fillId="0" borderId="0" xfId="0" applyNumberFormat="1"/>
    <xf numFmtId="207" fontId="12" fillId="0" borderId="0" xfId="0" applyNumberFormat="1" applyFont="1"/>
    <xf numFmtId="207" fontId="0" fillId="6" borderId="0" xfId="0" applyNumberFormat="1" applyFill="1" applyAlignment="1">
      <alignment wrapText="1"/>
    </xf>
    <xf numFmtId="207" fontId="18" fillId="0" borderId="0" xfId="10" applyNumberFormat="1" applyFont="1"/>
    <xf numFmtId="207" fontId="12" fillId="0" borderId="0" xfId="10" applyNumberFormat="1" applyFont="1"/>
    <xf numFmtId="207" fontId="31" fillId="0" borderId="0" xfId="10" applyNumberFormat="1"/>
    <xf numFmtId="0" fontId="34" fillId="0" borderId="0" xfId="0" applyFont="1" applyAlignment="1">
      <alignment vertical="center"/>
    </xf>
    <xf numFmtId="0" fontId="168" fillId="6" borderId="0" xfId="0" applyFont="1" applyFill="1" applyAlignment="1">
      <alignment horizontal="right"/>
    </xf>
    <xf numFmtId="0" fontId="168" fillId="6" borderId="0" xfId="0" applyFont="1" applyFill="1" applyAlignment="1">
      <alignment wrapText="1"/>
    </xf>
    <xf numFmtId="0" fontId="0" fillId="6" borderId="72" xfId="0" applyFill="1" applyBorder="1" applyAlignment="1">
      <alignment horizontal="left" indent="2"/>
    </xf>
    <xf numFmtId="0" fontId="0" fillId="6" borderId="71" xfId="0" applyFill="1" applyBorder="1" applyAlignment="1">
      <alignment horizontal="left" indent="2"/>
    </xf>
    <xf numFmtId="0" fontId="0" fillId="6" borderId="71" xfId="0" applyFill="1" applyBorder="1" applyAlignment="1">
      <alignment horizontal="right"/>
    </xf>
    <xf numFmtId="0" fontId="0" fillId="6" borderId="72" xfId="0" applyFill="1" applyBorder="1" applyAlignment="1">
      <alignment horizontal="right"/>
    </xf>
    <xf numFmtId="0" fontId="16" fillId="6" borderId="0" xfId="0" applyFont="1" applyFill="1" applyAlignment="1">
      <alignment wrapText="1"/>
    </xf>
    <xf numFmtId="49" fontId="12" fillId="6" borderId="73" xfId="3273" applyNumberFormat="1" applyFont="1" applyFill="1" applyBorder="1" applyAlignment="1">
      <alignment vertical="center"/>
    </xf>
    <xf numFmtId="202" fontId="0" fillId="0" borderId="0" xfId="0" applyNumberFormat="1"/>
    <xf numFmtId="186" fontId="0" fillId="0" borderId="9" xfId="0" applyNumberFormat="1" applyBorder="1" applyAlignment="1">
      <alignment horizontal="right" vertical="center"/>
    </xf>
    <xf numFmtId="0" fontId="0" fillId="6" borderId="0" xfId="0" applyFill="1" applyAlignment="1">
      <alignment horizontal="left"/>
    </xf>
    <xf numFmtId="0" fontId="34" fillId="6" borderId="0" xfId="0" applyFont="1" applyFill="1"/>
    <xf numFmtId="0" fontId="29" fillId="6" borderId="0" xfId="0" applyFont="1" applyFill="1" applyAlignment="1">
      <alignment horizontal="justify" vertical="center"/>
    </xf>
    <xf numFmtId="0" fontId="0" fillId="6" borderId="6" xfId="0" applyFill="1" applyBorder="1" applyAlignment="1">
      <alignment vertical="center"/>
    </xf>
    <xf numFmtId="0" fontId="165" fillId="6" borderId="6" xfId="3273" applyFont="1" applyFill="1" applyBorder="1" applyAlignment="1">
      <alignment horizontal="center" vertical="center"/>
    </xf>
    <xf numFmtId="0" fontId="173" fillId="6" borderId="0" xfId="0" applyFont="1" applyFill="1" applyAlignment="1">
      <alignment horizontal="left"/>
    </xf>
    <xf numFmtId="0" fontId="61" fillId="75" borderId="9" xfId="0" applyFont="1" applyFill="1" applyBorder="1" applyAlignment="1">
      <alignment horizontal="center"/>
    </xf>
    <xf numFmtId="0" fontId="172" fillId="6" borderId="0" xfId="0" applyFont="1" applyFill="1" applyAlignment="1">
      <alignment horizontal="center" vertical="center"/>
    </xf>
    <xf numFmtId="0" fontId="172" fillId="6" borderId="0" xfId="0" applyFont="1" applyFill="1"/>
    <xf numFmtId="0" fontId="20" fillId="6" borderId="0" xfId="0" applyFont="1" applyFill="1" applyAlignment="1">
      <alignment vertical="top" wrapText="1"/>
    </xf>
    <xf numFmtId="0" fontId="12" fillId="6" borderId="0" xfId="0" applyFont="1" applyFill="1" applyAlignment="1">
      <alignment vertical="top" wrapText="1"/>
    </xf>
    <xf numFmtId="0" fontId="12" fillId="0" borderId="0" xfId="0" applyFont="1" applyAlignment="1">
      <alignment horizontal="left" vertical="center"/>
    </xf>
    <xf numFmtId="203" fontId="0" fillId="0" borderId="0" xfId="0" applyNumberFormat="1" applyAlignment="1">
      <alignment horizontal="center" vertical="center" wrapText="1"/>
    </xf>
    <xf numFmtId="203" fontId="0" fillId="76" borderId="0" xfId="0" applyNumberFormat="1" applyFill="1" applyAlignment="1">
      <alignment horizontal="center" vertical="center" wrapText="1"/>
    </xf>
    <xf numFmtId="203" fontId="11" fillId="76" borderId="6" xfId="0" applyNumberFormat="1" applyFont="1" applyFill="1" applyBorder="1" applyAlignment="1">
      <alignment horizontal="center" vertical="center"/>
    </xf>
    <xf numFmtId="203" fontId="0" fillId="71" borderId="9" xfId="0" applyNumberFormat="1" applyFill="1" applyBorder="1"/>
    <xf numFmtId="202" fontId="22" fillId="76" borderId="0" xfId="2892" applyNumberFormat="1" applyFont="1" applyFill="1" applyBorder="1" applyAlignment="1">
      <alignment vertical="center" wrapText="1"/>
    </xf>
    <xf numFmtId="0" fontId="20" fillId="6" borderId="0" xfId="0" applyFont="1" applyFill="1" applyAlignment="1">
      <alignment vertical="top"/>
    </xf>
    <xf numFmtId="0" fontId="159" fillId="6" borderId="0" xfId="0" applyFont="1" applyFill="1"/>
    <xf numFmtId="0" fontId="156" fillId="6" borderId="0" xfId="0" applyFont="1" applyFill="1"/>
    <xf numFmtId="0" fontId="59" fillId="75" borderId="46" xfId="0" applyFont="1" applyFill="1" applyBorder="1" applyAlignment="1">
      <alignment horizontal="center"/>
    </xf>
    <xf numFmtId="0" fontId="59" fillId="75" borderId="47" xfId="0" applyFont="1" applyFill="1" applyBorder="1" applyAlignment="1">
      <alignment horizontal="center"/>
    </xf>
    <xf numFmtId="0" fontId="33" fillId="6" borderId="0" xfId="0" applyFont="1" applyFill="1" applyAlignment="1">
      <alignment horizontal="left" vertical="center"/>
    </xf>
    <xf numFmtId="0" fontId="16" fillId="6" borderId="0" xfId="0" applyFont="1" applyFill="1"/>
    <xf numFmtId="202" fontId="0" fillId="6" borderId="80" xfId="2892" applyNumberFormat="1" applyFont="1" applyFill="1" applyBorder="1" applyAlignment="1">
      <alignment horizontal="right" vertical="center"/>
    </xf>
    <xf numFmtId="0" fontId="12" fillId="0" borderId="80" xfId="3" applyFont="1" applyBorder="1" applyAlignment="1">
      <alignment horizontal="left" vertical="center" wrapText="1" indent="1"/>
    </xf>
    <xf numFmtId="205" fontId="12" fillId="0" borderId="80" xfId="2892" applyNumberFormat="1" applyFont="1" applyFill="1" applyBorder="1" applyAlignment="1" applyProtection="1">
      <alignment horizontal="center" vertical="center" wrapText="1"/>
      <protection locked="0"/>
    </xf>
    <xf numFmtId="205" fontId="0" fillId="6" borderId="80" xfId="2892" applyNumberFormat="1" applyFont="1" applyFill="1" applyBorder="1" applyAlignment="1">
      <alignment horizontal="right" vertical="center"/>
    </xf>
    <xf numFmtId="0" fontId="59" fillId="75" borderId="80" xfId="0" applyFont="1" applyFill="1" applyBorder="1" applyAlignment="1">
      <alignment horizontal="left" vertical="center"/>
    </xf>
    <xf numFmtId="0" fontId="59" fillId="75" borderId="80" xfId="0" applyFont="1" applyFill="1" applyBorder="1" applyAlignment="1">
      <alignment horizontal="center" vertical="center"/>
    </xf>
    <xf numFmtId="0" fontId="12" fillId="0" borderId="80" xfId="0" applyFont="1" applyBorder="1" applyAlignment="1">
      <alignment horizontal="center" vertical="center"/>
    </xf>
    <xf numFmtId="0" fontId="12" fillId="0" borderId="80" xfId="0" applyFont="1" applyBorder="1" applyAlignment="1">
      <alignment horizontal="left" vertical="center" wrapText="1" indent="1"/>
    </xf>
    <xf numFmtId="15" fontId="0" fillId="6" borderId="85" xfId="0" quotePrefix="1" applyNumberFormat="1" applyFill="1" applyBorder="1" applyAlignment="1">
      <alignment horizontal="right"/>
    </xf>
    <xf numFmtId="0" fontId="158" fillId="75" borderId="80" xfId="0" applyFont="1" applyFill="1" applyBorder="1" applyAlignment="1">
      <alignment horizontal="left"/>
    </xf>
    <xf numFmtId="0" fontId="0" fillId="6" borderId="80" xfId="0" applyFill="1" applyBorder="1" applyAlignment="1">
      <alignment horizontal="left" indent="2"/>
    </xf>
    <xf numFmtId="0" fontId="0" fillId="6" borderId="80" xfId="0" applyFill="1" applyBorder="1" applyAlignment="1">
      <alignment horizontal="right"/>
    </xf>
    <xf numFmtId="0" fontId="0" fillId="0" borderId="80" xfId="0" applyBorder="1"/>
    <xf numFmtId="0" fontId="0" fillId="6" borderId="80" xfId="0" applyFill="1" applyBorder="1" applyAlignment="1">
      <alignment horizontal="center"/>
    </xf>
    <xf numFmtId="0" fontId="0" fillId="6" borderId="80" xfId="0" applyFill="1" applyBorder="1" applyAlignment="1">
      <alignment vertical="center"/>
    </xf>
    <xf numFmtId="0" fontId="165" fillId="6" borderId="80" xfId="3273" applyFont="1" applyFill="1" applyBorder="1" applyAlignment="1">
      <alignment horizontal="center" vertical="center"/>
    </xf>
    <xf numFmtId="0" fontId="12" fillId="6" borderId="80" xfId="0" applyFont="1" applyFill="1" applyBorder="1" applyAlignment="1">
      <alignment vertical="center"/>
    </xf>
    <xf numFmtId="0" fontId="0" fillId="0" borderId="80" xfId="0" applyBorder="1" applyAlignment="1">
      <alignment wrapText="1"/>
    </xf>
    <xf numFmtId="0" fontId="12" fillId="0" borderId="80" xfId="0" applyFont="1" applyBorder="1" applyAlignment="1">
      <alignment vertical="center"/>
    </xf>
    <xf numFmtId="0" fontId="0" fillId="6" borderId="80" xfId="0" applyFill="1" applyBorder="1"/>
    <xf numFmtId="0" fontId="165" fillId="0" borderId="80" xfId="3273" applyFont="1" applyFill="1" applyBorder="1" applyAlignment="1">
      <alignment horizontal="center"/>
    </xf>
    <xf numFmtId="0" fontId="165" fillId="6" borderId="80" xfId="3273" quotePrefix="1" applyFont="1" applyFill="1" applyBorder="1" applyAlignment="1">
      <alignment horizontal="center" vertical="center"/>
    </xf>
    <xf numFmtId="0" fontId="59" fillId="75" borderId="80" xfId="0" applyFont="1" applyFill="1" applyBorder="1" applyAlignment="1">
      <alignment horizontal="center" vertical="center" wrapText="1"/>
    </xf>
    <xf numFmtId="49" fontId="59" fillId="75" borderId="80" xfId="0" applyNumberFormat="1" applyFont="1" applyFill="1" applyBorder="1" applyAlignment="1">
      <alignment horizontal="center" vertical="center" wrapText="1"/>
    </xf>
    <xf numFmtId="0" fontId="22" fillId="76" borderId="80" xfId="0" applyFont="1" applyFill="1" applyBorder="1" applyAlignment="1">
      <alignment horizontal="center" vertical="center" wrapText="1"/>
    </xf>
    <xf numFmtId="0" fontId="17" fillId="76" borderId="80" xfId="0" applyFont="1" applyFill="1" applyBorder="1" applyAlignment="1">
      <alignment vertical="center" wrapText="1"/>
    </xf>
    <xf numFmtId="202" fontId="17" fillId="76" borderId="80" xfId="2892" applyNumberFormat="1" applyFont="1" applyFill="1" applyBorder="1" applyAlignment="1" applyProtection="1">
      <alignment horizontal="center" vertical="center" wrapText="1"/>
      <protection locked="0"/>
    </xf>
    <xf numFmtId="202" fontId="17" fillId="76" borderId="80" xfId="2892" applyNumberFormat="1" applyFont="1" applyFill="1" applyBorder="1" applyAlignment="1">
      <alignment vertical="center" wrapText="1"/>
    </xf>
    <xf numFmtId="0" fontId="21" fillId="0" borderId="80" xfId="0" applyFont="1" applyBorder="1" applyAlignment="1">
      <alignment horizontal="center" vertical="center" wrapText="1"/>
    </xf>
    <xf numFmtId="202" fontId="12" fillId="0" borderId="80" xfId="2892" applyNumberFormat="1" applyFont="1" applyBorder="1" applyAlignment="1">
      <alignment horizontal="left" vertical="center" wrapText="1" indent="1"/>
    </xf>
    <xf numFmtId="202" fontId="12" fillId="0" borderId="80" xfId="2892" applyNumberFormat="1" applyFont="1" applyFill="1" applyBorder="1" applyAlignment="1" applyProtection="1">
      <alignment horizontal="center" vertical="center" wrapText="1"/>
      <protection locked="0"/>
    </xf>
    <xf numFmtId="0" fontId="155" fillId="0" borderId="80" xfId="0" applyFont="1" applyBorder="1" applyAlignment="1">
      <alignment horizontal="left" vertical="center" wrapText="1" indent="1"/>
    </xf>
    <xf numFmtId="0" fontId="12" fillId="0" borderId="80" xfId="0" applyFont="1" applyBorder="1" applyAlignment="1">
      <alignment horizontal="center" vertical="center" wrapText="1"/>
    </xf>
    <xf numFmtId="49" fontId="158" fillId="75" borderId="80" xfId="0" applyNumberFormat="1" applyFont="1" applyFill="1" applyBorder="1" applyAlignment="1">
      <alignment horizontal="center"/>
    </xf>
    <xf numFmtId="0" fontId="21" fillId="0" borderId="80" xfId="0" applyFont="1" applyBorder="1" applyAlignment="1">
      <alignment vertical="center" wrapText="1"/>
    </xf>
    <xf numFmtId="202" fontId="21" fillId="0" borderId="80" xfId="2892" applyNumberFormat="1" applyFont="1" applyBorder="1" applyAlignment="1">
      <alignment horizontal="center" vertical="center" wrapText="1"/>
    </xf>
    <xf numFmtId="3" fontId="0" fillId="0" borderId="80" xfId="0" applyNumberFormat="1" applyBorder="1" applyAlignment="1">
      <alignment horizontal="right"/>
    </xf>
    <xf numFmtId="3" fontId="21" fillId="0" borderId="80" xfId="2892" applyNumberFormat="1" applyFont="1" applyBorder="1" applyAlignment="1">
      <alignment horizontal="right" vertical="center" wrapText="1"/>
    </xf>
    <xf numFmtId="205" fontId="21" fillId="0" borderId="80" xfId="2892" applyNumberFormat="1" applyFont="1" applyBorder="1" applyAlignment="1">
      <alignment horizontal="center" vertical="center" wrapText="1"/>
    </xf>
    <xf numFmtId="0" fontId="21" fillId="6" borderId="80" xfId="0" applyFont="1" applyFill="1" applyBorder="1" applyAlignment="1">
      <alignment horizontal="center" vertical="center" wrapText="1"/>
    </xf>
    <xf numFmtId="0" fontId="12" fillId="6" borderId="80" xfId="0" applyFont="1" applyFill="1" applyBorder="1" applyAlignment="1">
      <alignment vertical="center" wrapText="1"/>
    </xf>
    <xf numFmtId="206" fontId="21" fillId="0" borderId="80" xfId="0" applyNumberFormat="1" applyFont="1" applyBorder="1" applyAlignment="1">
      <alignment horizontal="right" vertical="center" wrapText="1"/>
    </xf>
    <xf numFmtId="0" fontId="12" fillId="0" borderId="80" xfId="0" applyFont="1" applyBorder="1" applyAlignment="1">
      <alignment vertical="center" wrapText="1"/>
    </xf>
    <xf numFmtId="205" fontId="12" fillId="0" borderId="80" xfId="2892" applyNumberFormat="1" applyFont="1" applyBorder="1" applyAlignment="1">
      <alignment horizontal="center" vertical="center" wrapText="1"/>
    </xf>
    <xf numFmtId="0" fontId="12" fillId="0" borderId="80" xfId="0" applyFont="1" applyBorder="1" applyAlignment="1">
      <alignment horizontal="justify" vertical="center" wrapText="1"/>
    </xf>
    <xf numFmtId="202" fontId="12" fillId="0" borderId="80" xfId="2892" applyNumberFormat="1" applyFont="1" applyBorder="1" applyAlignment="1">
      <alignment horizontal="center" vertical="center" wrapText="1"/>
    </xf>
    <xf numFmtId="3" fontId="12" fillId="0" borderId="80" xfId="2892" applyNumberFormat="1" applyFont="1" applyBorder="1" applyAlignment="1">
      <alignment horizontal="right" vertical="center" wrapText="1"/>
    </xf>
    <xf numFmtId="207" fontId="12" fillId="0" borderId="80" xfId="2892" applyNumberFormat="1" applyFont="1" applyBorder="1" applyAlignment="1">
      <alignment horizontal="right" vertical="center" wrapText="1"/>
    </xf>
    <xf numFmtId="0" fontId="12" fillId="6" borderId="80" xfId="0" applyFont="1" applyFill="1" applyBorder="1" applyAlignment="1">
      <alignment horizontal="center" vertical="center" wrapText="1"/>
    </xf>
    <xf numFmtId="0" fontId="12" fillId="6" borderId="81" xfId="0" applyFont="1" applyFill="1" applyBorder="1" applyAlignment="1">
      <alignment vertical="center" wrapText="1"/>
    </xf>
    <xf numFmtId="206" fontId="0" fillId="0" borderId="80" xfId="2893" applyNumberFormat="1" applyFont="1" applyBorder="1" applyAlignment="1">
      <alignment horizontal="right"/>
    </xf>
    <xf numFmtId="0" fontId="21" fillId="0" borderId="80" xfId="0" applyFont="1" applyBorder="1" applyAlignment="1">
      <alignment horizontal="justify" vertical="center" wrapText="1"/>
    </xf>
    <xf numFmtId="206" fontId="12" fillId="0" borderId="80" xfId="2893" applyNumberFormat="1" applyFont="1" applyBorder="1" applyAlignment="1">
      <alignment horizontal="right"/>
    </xf>
    <xf numFmtId="0" fontId="0" fillId="6" borderId="80" xfId="0" applyFill="1" applyBorder="1" applyAlignment="1">
      <alignment horizontal="center" vertical="center"/>
    </xf>
    <xf numFmtId="0" fontId="59" fillId="75" borderId="80" xfId="0" applyFont="1" applyFill="1" applyBorder="1" applyAlignment="1">
      <alignment vertical="center" wrapText="1"/>
    </xf>
    <xf numFmtId="0" fontId="158" fillId="75" borderId="80" xfId="0" applyFont="1" applyFill="1" applyBorder="1" applyAlignment="1">
      <alignment horizontal="center" vertical="center" wrapText="1"/>
    </xf>
    <xf numFmtId="0" fontId="156" fillId="0" borderId="80" xfId="0" applyFont="1" applyBorder="1" applyAlignment="1">
      <alignment horizontal="left" vertical="center" wrapText="1"/>
    </xf>
    <xf numFmtId="186" fontId="11" fillId="71" borderId="80" xfId="0" applyNumberFormat="1" applyFont="1" applyFill="1" applyBorder="1" applyAlignment="1">
      <alignment vertical="center"/>
    </xf>
    <xf numFmtId="186" fontId="0" fillId="71" borderId="80" xfId="0" applyNumberFormat="1" applyFill="1" applyBorder="1"/>
    <xf numFmtId="0" fontId="17" fillId="0" borderId="80" xfId="0" applyFont="1" applyBorder="1" applyAlignment="1">
      <alignment horizontal="center" vertical="center"/>
    </xf>
    <xf numFmtId="0" fontId="12" fillId="0" borderId="80" xfId="0" applyFont="1" applyBorder="1"/>
    <xf numFmtId="0" fontId="17" fillId="0" borderId="80" xfId="0" applyFont="1" applyBorder="1" applyAlignment="1">
      <alignment horizontal="center" vertical="center" wrapText="1"/>
    </xf>
    <xf numFmtId="0" fontId="17" fillId="0" borderId="80" xfId="0" applyFont="1" applyBorder="1" applyAlignment="1">
      <alignment horizontal="justify" vertical="center" wrapText="1"/>
    </xf>
    <xf numFmtId="202" fontId="17" fillId="0" borderId="80" xfId="2892" applyNumberFormat="1" applyFont="1" applyBorder="1" applyAlignment="1">
      <alignment horizontal="left" vertical="center" wrapText="1" indent="1"/>
    </xf>
    <xf numFmtId="0" fontId="17" fillId="0" borderId="80" xfId="0" applyFont="1" applyBorder="1"/>
    <xf numFmtId="0" fontId="17" fillId="0" borderId="80" xfId="0" applyFont="1" applyBorder="1" applyAlignment="1">
      <alignment horizontal="center"/>
    </xf>
    <xf numFmtId="0" fontId="28" fillId="0" borderId="80" xfId="0" applyFont="1" applyBorder="1" applyAlignment="1">
      <alignment horizontal="left" vertical="center"/>
    </xf>
    <xf numFmtId="0" fontId="30" fillId="0" borderId="80" xfId="0" applyFont="1" applyBorder="1" applyAlignment="1">
      <alignment vertical="center"/>
    </xf>
    <xf numFmtId="0" fontId="30" fillId="0" borderId="80" xfId="0" applyFont="1" applyBorder="1" applyAlignment="1">
      <alignment vertical="center" wrapText="1"/>
    </xf>
    <xf numFmtId="0" fontId="17" fillId="0" borderId="80" xfId="0" applyFont="1" applyBorder="1" applyAlignment="1">
      <alignment vertical="center" wrapText="1"/>
    </xf>
    <xf numFmtId="0" fontId="25" fillId="0" borderId="80" xfId="0" applyFont="1" applyBorder="1" applyAlignment="1">
      <alignment horizontal="center" wrapText="1"/>
    </xf>
    <xf numFmtId="205" fontId="12" fillId="0" borderId="80" xfId="2892" applyNumberFormat="1" applyFont="1" applyBorder="1" applyAlignment="1">
      <alignment horizontal="left" vertical="center" wrapText="1" indent="1"/>
    </xf>
    <xf numFmtId="0" fontId="12" fillId="0" borderId="80" xfId="0" applyFont="1" applyBorder="1" applyAlignment="1">
      <alignment horizontal="left" vertical="center" wrapText="1"/>
    </xf>
    <xf numFmtId="0" fontId="12" fillId="6" borderId="80" xfId="0" applyFont="1" applyFill="1" applyBorder="1" applyAlignment="1">
      <alignment horizontal="left" vertical="center" wrapText="1"/>
    </xf>
    <xf numFmtId="0" fontId="17" fillId="0" borderId="80" xfId="0" applyFont="1" applyBorder="1" applyAlignment="1">
      <alignment horizontal="left" vertical="center" wrapText="1"/>
    </xf>
    <xf numFmtId="205" fontId="17" fillId="0" borderId="80" xfId="2892" applyNumberFormat="1" applyFont="1" applyBorder="1" applyAlignment="1">
      <alignment horizontal="left" vertical="center" wrapText="1" indent="1"/>
    </xf>
    <xf numFmtId="205" fontId="12" fillId="0" borderId="80" xfId="2892" applyNumberFormat="1" applyFont="1" applyBorder="1" applyAlignment="1">
      <alignment horizontal="right" wrapText="1"/>
    </xf>
    <xf numFmtId="205" fontId="12" fillId="0" borderId="80" xfId="2892" applyNumberFormat="1" applyFont="1" applyBorder="1" applyAlignment="1">
      <alignment horizontal="justify" vertical="center" wrapText="1"/>
    </xf>
    <xf numFmtId="0" fontId="0" fillId="6" borderId="80" xfId="0" applyFill="1" applyBorder="1" applyAlignment="1">
      <alignment horizontal="right" vertical="center"/>
    </xf>
    <xf numFmtId="0" fontId="11" fillId="76" borderId="80" xfId="0" applyFont="1" applyFill="1" applyBorder="1"/>
    <xf numFmtId="186" fontId="11" fillId="77" borderId="80" xfId="0" applyNumberFormat="1" applyFont="1" applyFill="1" applyBorder="1" applyAlignment="1">
      <alignment vertical="center"/>
    </xf>
    <xf numFmtId="202" fontId="0" fillId="6" borderId="80" xfId="2892" applyNumberFormat="1" applyFont="1" applyFill="1" applyBorder="1" applyAlignment="1">
      <alignment vertical="center"/>
    </xf>
    <xf numFmtId="202" fontId="11" fillId="77" borderId="80" xfId="2892" applyNumberFormat="1" applyFont="1" applyFill="1" applyBorder="1" applyAlignment="1">
      <alignment vertical="center"/>
    </xf>
    <xf numFmtId="0" fontId="0" fillId="6" borderId="80" xfId="0" applyFill="1" applyBorder="1" applyAlignment="1">
      <alignment horizontal="left" indent="1"/>
    </xf>
    <xf numFmtId="202" fontId="0" fillId="6" borderId="80" xfId="2892" applyNumberFormat="1" applyFont="1" applyFill="1" applyBorder="1"/>
    <xf numFmtId="0" fontId="0" fillId="6" borderId="80" xfId="0" applyFill="1" applyBorder="1" applyAlignment="1">
      <alignment horizontal="left"/>
    </xf>
    <xf numFmtId="0" fontId="0" fillId="6" borderId="80" xfId="0" applyFill="1" applyBorder="1" applyAlignment="1">
      <alignment horizontal="center" vertical="center" wrapText="1"/>
    </xf>
    <xf numFmtId="0" fontId="17" fillId="76" borderId="80" xfId="3" applyFont="1" applyFill="1" applyBorder="1" applyAlignment="1">
      <alignment horizontal="left" vertical="center" wrapText="1"/>
    </xf>
    <xf numFmtId="0" fontId="0" fillId="76" borderId="80" xfId="0" applyFill="1" applyBorder="1" applyAlignment="1">
      <alignment wrapText="1"/>
    </xf>
    <xf numFmtId="0" fontId="12" fillId="2" borderId="80" xfId="3" applyFont="1" applyFill="1" applyBorder="1" applyAlignment="1">
      <alignment horizontal="left" vertical="center" wrapText="1"/>
    </xf>
    <xf numFmtId="207" fontId="12" fillId="0" borderId="80" xfId="2893" applyNumberFormat="1" applyFont="1" applyFill="1" applyBorder="1" applyAlignment="1" applyProtection="1">
      <alignment horizontal="center" vertical="center" wrapText="1"/>
      <protection locked="0"/>
    </xf>
    <xf numFmtId="205" fontId="17" fillId="76" borderId="80" xfId="2892" applyNumberFormat="1" applyFont="1" applyFill="1" applyBorder="1" applyAlignment="1" applyProtection="1">
      <alignment horizontal="center" vertical="center" wrapText="1"/>
      <protection locked="0"/>
    </xf>
    <xf numFmtId="0" fontId="0" fillId="0" borderId="80" xfId="0" quotePrefix="1" applyBorder="1" applyAlignment="1">
      <alignment horizontal="center" vertical="center"/>
    </xf>
    <xf numFmtId="0" fontId="21" fillId="5" borderId="80" xfId="10" applyFont="1" applyFill="1" applyBorder="1" applyAlignment="1">
      <alignment horizontal="center" vertical="center" wrapText="1"/>
    </xf>
    <xf numFmtId="202" fontId="12" fillId="0" borderId="80" xfId="2892" applyNumberFormat="1" applyFont="1" applyBorder="1" applyAlignment="1">
      <alignment vertical="center" wrapText="1"/>
    </xf>
    <xf numFmtId="202" fontId="12" fillId="6" borderId="80" xfId="2892" applyNumberFormat="1" applyFont="1" applyFill="1" applyBorder="1" applyAlignment="1">
      <alignment horizontal="right" vertical="center" wrapText="1"/>
    </xf>
    <xf numFmtId="0" fontId="161" fillId="76" borderId="80" xfId="80" applyFont="1" applyFill="1" applyBorder="1" applyAlignment="1">
      <alignment horizontal="center" vertical="center" wrapText="1"/>
    </xf>
    <xf numFmtId="0" fontId="161" fillId="76" borderId="80" xfId="80" applyFont="1" applyFill="1" applyBorder="1" applyAlignment="1">
      <alignment vertical="center" wrapText="1"/>
    </xf>
    <xf numFmtId="202" fontId="161" fillId="76" borderId="80" xfId="2892" applyNumberFormat="1" applyFont="1" applyFill="1" applyBorder="1" applyAlignment="1">
      <alignment vertical="center"/>
    </xf>
    <xf numFmtId="49" fontId="59" fillId="75" borderId="80" xfId="0" applyNumberFormat="1" applyFont="1" applyFill="1" applyBorder="1" applyAlignment="1">
      <alignment horizontal="center" vertical="center"/>
    </xf>
    <xf numFmtId="0" fontId="12" fillId="0" borderId="80" xfId="10" applyFont="1" applyBorder="1" applyAlignment="1">
      <alignment horizontal="center" vertical="center"/>
    </xf>
    <xf numFmtId="0" fontId="12" fillId="0" borderId="80" xfId="10" applyFont="1" applyBorder="1" applyAlignment="1">
      <alignment vertical="center" wrapText="1"/>
    </xf>
    <xf numFmtId="202" fontId="12" fillId="0" borderId="80" xfId="2892" applyNumberFormat="1" applyFont="1" applyBorder="1" applyAlignment="1"/>
    <xf numFmtId="0" fontId="12" fillId="5" borderId="80" xfId="10" applyFont="1" applyFill="1" applyBorder="1" applyAlignment="1">
      <alignment horizontal="center" vertical="center" wrapText="1"/>
    </xf>
    <xf numFmtId="0" fontId="12" fillId="5" borderId="80" xfId="10" applyFont="1" applyFill="1" applyBorder="1" applyAlignment="1">
      <alignment vertical="center" wrapText="1"/>
    </xf>
    <xf numFmtId="202" fontId="12" fillId="0" borderId="80" xfId="2892" applyNumberFormat="1" applyFont="1" applyBorder="1" applyAlignment="1">
      <alignment wrapText="1"/>
    </xf>
    <xf numFmtId="0" fontId="17" fillId="0" borderId="80" xfId="10" applyFont="1" applyBorder="1" applyAlignment="1">
      <alignment horizontal="center" vertical="center"/>
    </xf>
    <xf numFmtId="0" fontId="17" fillId="0" borderId="80" xfId="10" applyFont="1" applyBorder="1" applyAlignment="1">
      <alignment horizontal="justify" vertical="top"/>
    </xf>
    <xf numFmtId="202" fontId="17" fillId="0" borderId="80" xfId="2892" applyNumberFormat="1" applyFont="1" applyBorder="1" applyAlignment="1"/>
    <xf numFmtId="0" fontId="12" fillId="0" borderId="80" xfId="10" applyFont="1" applyBorder="1" applyAlignment="1">
      <alignment horizontal="center" vertical="center" wrapText="1"/>
    </xf>
    <xf numFmtId="0" fontId="12" fillId="0" borderId="80" xfId="10" applyFont="1" applyBorder="1" applyAlignment="1">
      <alignment horizontal="justify" vertical="top"/>
    </xf>
    <xf numFmtId="0" fontId="12" fillId="0" borderId="80" xfId="10" quotePrefix="1" applyFont="1" applyBorder="1" applyAlignment="1">
      <alignment vertical="center" wrapText="1"/>
    </xf>
    <xf numFmtId="0" fontId="12" fillId="0" borderId="80" xfId="10" applyFont="1" applyBorder="1" applyAlignment="1">
      <alignment horizontal="left" vertical="center" wrapText="1" indent="1"/>
    </xf>
    <xf numFmtId="0" fontId="17" fillId="6" borderId="80" xfId="10" applyFont="1" applyFill="1" applyBorder="1" applyAlignment="1">
      <alignment horizontal="center" vertical="center"/>
    </xf>
    <xf numFmtId="0" fontId="17" fillId="6" borderId="80" xfId="10" applyFont="1" applyFill="1" applyBorder="1" applyAlignment="1">
      <alignment horizontal="justify" vertical="center"/>
    </xf>
    <xf numFmtId="202" fontId="17" fillId="6" borderId="80" xfId="2892" applyNumberFormat="1" applyFont="1" applyFill="1" applyBorder="1" applyAlignment="1">
      <alignment wrapText="1"/>
    </xf>
    <xf numFmtId="0" fontId="17" fillId="6" borderId="80" xfId="10" applyFont="1" applyFill="1" applyBorder="1" applyAlignment="1">
      <alignment horizontal="justify" vertical="top"/>
    </xf>
    <xf numFmtId="202" fontId="0" fillId="0" borderId="80" xfId="2892" applyNumberFormat="1" applyFont="1" applyBorder="1" applyAlignment="1">
      <alignment wrapText="1"/>
    </xf>
    <xf numFmtId="0" fontId="17" fillId="0" borderId="80" xfId="10" applyFont="1" applyBorder="1"/>
    <xf numFmtId="202" fontId="17" fillId="0" borderId="80" xfId="2892" applyNumberFormat="1" applyFont="1" applyBorder="1" applyAlignment="1">
      <alignment wrapText="1"/>
    </xf>
    <xf numFmtId="0" fontId="12" fillId="0" borderId="80" xfId="10" applyFont="1" applyBorder="1"/>
    <xf numFmtId="206" fontId="12" fillId="0" borderId="80" xfId="2893" applyNumberFormat="1" applyFont="1" applyBorder="1" applyAlignment="1">
      <alignment wrapText="1"/>
    </xf>
    <xf numFmtId="205" fontId="12" fillId="0" borderId="80" xfId="2892" applyNumberFormat="1" applyFont="1" applyBorder="1" applyAlignment="1"/>
    <xf numFmtId="202" fontId="11" fillId="76" borderId="80" xfId="2892" applyNumberFormat="1" applyFont="1" applyFill="1" applyBorder="1" applyAlignment="1">
      <alignment vertical="center" wrapText="1"/>
    </xf>
    <xf numFmtId="0" fontId="21" fillId="5" borderId="80" xfId="10" applyFont="1" applyFill="1" applyBorder="1" applyAlignment="1">
      <alignment vertical="center" wrapText="1"/>
    </xf>
    <xf numFmtId="0" fontId="21" fillId="5" borderId="80" xfId="10" applyFont="1" applyFill="1" applyBorder="1" applyAlignment="1">
      <alignment horizontal="left" vertical="center" wrapText="1" indent="1"/>
    </xf>
    <xf numFmtId="0" fontId="12" fillId="5" borderId="80" xfId="10" applyFont="1" applyFill="1" applyBorder="1" applyAlignment="1">
      <alignment horizontal="left" vertical="center" wrapText="1" indent="1"/>
    </xf>
    <xf numFmtId="0" fontId="12" fillId="6" borderId="80" xfId="0" applyFont="1" applyFill="1" applyBorder="1" applyAlignment="1">
      <alignment horizontal="justify" vertical="center" wrapText="1"/>
    </xf>
    <xf numFmtId="0" fontId="21" fillId="5" borderId="80" xfId="0" applyFont="1" applyFill="1" applyBorder="1" applyAlignment="1">
      <alignment vertical="center" wrapText="1"/>
    </xf>
    <xf numFmtId="49" fontId="0" fillId="0" borderId="80" xfId="0" applyNumberFormat="1" applyBorder="1" applyAlignment="1">
      <alignment horizontal="center" vertical="center" wrapText="1"/>
    </xf>
    <xf numFmtId="49" fontId="12" fillId="0" borderId="80" xfId="0" applyNumberFormat="1" applyFont="1" applyBorder="1" applyAlignment="1">
      <alignment horizontal="center" vertical="center" wrapText="1"/>
    </xf>
    <xf numFmtId="0" fontId="0" fillId="0" borderId="85" xfId="0" applyBorder="1"/>
    <xf numFmtId="0" fontId="21" fillId="5" borderId="85" xfId="0" applyFont="1" applyFill="1" applyBorder="1" applyAlignment="1">
      <alignment vertical="center" wrapText="1"/>
    </xf>
    <xf numFmtId="0" fontId="0" fillId="5" borderId="85" xfId="0" applyFill="1" applyBorder="1" applyAlignment="1">
      <alignment vertical="center" wrapText="1"/>
    </xf>
    <xf numFmtId="0" fontId="12" fillId="5" borderId="81" xfId="0" applyFont="1" applyFill="1" applyBorder="1" applyAlignment="1">
      <alignment horizontal="center" vertical="center" wrapText="1"/>
    </xf>
    <xf numFmtId="0" fontId="12" fillId="0" borderId="81" xfId="0" applyFont="1" applyBorder="1" applyAlignment="1">
      <alignment vertical="center" wrapText="1"/>
    </xf>
    <xf numFmtId="202" fontId="12" fillId="5" borderId="80" xfId="2892" applyNumberFormat="1" applyFont="1" applyFill="1" applyBorder="1" applyAlignment="1">
      <alignment vertical="center" wrapText="1"/>
    </xf>
    <xf numFmtId="0" fontId="12" fillId="5" borderId="80" xfId="0" applyFont="1" applyFill="1" applyBorder="1" applyAlignment="1">
      <alignment horizontal="center" vertical="center" wrapText="1"/>
    </xf>
    <xf numFmtId="3" fontId="0" fillId="0" borderId="80" xfId="0" applyNumberFormat="1" applyBorder="1" applyAlignment="1">
      <alignment vertical="center"/>
    </xf>
    <xf numFmtId="0" fontId="12" fillId="5" borderId="85" xfId="0" applyFont="1" applyFill="1" applyBorder="1" applyAlignment="1">
      <alignment horizontal="center" vertical="center" wrapText="1"/>
    </xf>
    <xf numFmtId="0" fontId="12" fillId="5" borderId="87" xfId="0" applyFont="1" applyFill="1" applyBorder="1" applyAlignment="1">
      <alignment vertical="center" wrapText="1"/>
    </xf>
    <xf numFmtId="0" fontId="12" fillId="5" borderId="80" xfId="0" applyFont="1" applyFill="1" applyBorder="1" applyAlignment="1">
      <alignment vertical="center" wrapText="1"/>
    </xf>
    <xf numFmtId="186" fontId="0" fillId="0" borderId="80" xfId="0" applyNumberFormat="1" applyBorder="1" applyAlignment="1">
      <alignment vertical="center"/>
    </xf>
    <xf numFmtId="186" fontId="0" fillId="0" borderId="80" xfId="0" applyNumberFormat="1" applyBorder="1" applyAlignment="1">
      <alignment horizontal="center" vertical="center"/>
    </xf>
    <xf numFmtId="0" fontId="17" fillId="6" borderId="80" xfId="0" applyFont="1" applyFill="1" applyBorder="1" applyAlignment="1">
      <alignment horizontal="center" vertical="center" wrapText="1"/>
    </xf>
    <xf numFmtId="3" fontId="11" fillId="6" borderId="80" xfId="0" applyNumberFormat="1" applyFont="1" applyFill="1" applyBorder="1"/>
    <xf numFmtId="186" fontId="11" fillId="0" borderId="80" xfId="0" applyNumberFormat="1" applyFont="1" applyBorder="1" applyAlignment="1">
      <alignment vertical="center"/>
    </xf>
    <xf numFmtId="186" fontId="11" fillId="71" borderId="80" xfId="0" applyNumberFormat="1" applyFont="1" applyFill="1" applyBorder="1" applyAlignment="1">
      <alignment horizontal="center" vertical="center"/>
    </xf>
    <xf numFmtId="3" fontId="11" fillId="0" borderId="80" xfId="0" applyNumberFormat="1" applyFont="1" applyBorder="1" applyAlignment="1">
      <alignment vertical="center"/>
    </xf>
    <xf numFmtId="3" fontId="11" fillId="0" borderId="85" xfId="0" applyNumberFormat="1" applyFont="1" applyBorder="1" applyAlignment="1">
      <alignment vertical="center"/>
    </xf>
    <xf numFmtId="0" fontId="12" fillId="5" borderId="85" xfId="0" applyFont="1" applyFill="1" applyBorder="1" applyAlignment="1">
      <alignment vertical="center" wrapText="1"/>
    </xf>
    <xf numFmtId="0" fontId="17" fillId="0" borderId="80" xfId="0" applyFont="1" applyBorder="1" applyAlignment="1">
      <alignment vertical="center"/>
    </xf>
    <xf numFmtId="206" fontId="11" fillId="0" borderId="80" xfId="2893" applyNumberFormat="1" applyFont="1" applyBorder="1" applyAlignment="1">
      <alignment vertical="center"/>
    </xf>
    <xf numFmtId="3" fontId="11" fillId="76" borderId="86" xfId="0" applyNumberFormat="1" applyFont="1" applyFill="1" applyBorder="1" applyAlignment="1">
      <alignment horizontal="right" vertical="top" wrapText="1"/>
    </xf>
    <xf numFmtId="203" fontId="11" fillId="76" borderId="81" xfId="0" applyNumberFormat="1" applyFont="1" applyFill="1" applyBorder="1" applyAlignment="1">
      <alignment horizontal="center" vertical="center" wrapText="1"/>
    </xf>
    <xf numFmtId="203" fontId="11" fillId="76" borderId="80" xfId="0" applyNumberFormat="1" applyFont="1" applyFill="1" applyBorder="1" applyAlignment="1">
      <alignment horizontal="right" vertical="center" wrapText="1"/>
    </xf>
    <xf numFmtId="203" fontId="11" fillId="76" borderId="80" xfId="0" applyNumberFormat="1" applyFont="1" applyFill="1" applyBorder="1" applyAlignment="1">
      <alignment horizontal="right" vertical="center"/>
    </xf>
    <xf numFmtId="0" fontId="12" fillId="0" borderId="81" xfId="0" applyFont="1" applyBorder="1" applyAlignment="1">
      <alignment horizontal="left" vertical="center" wrapText="1" indent="2"/>
    </xf>
    <xf numFmtId="203" fontId="0" fillId="0" borderId="80" xfId="0" applyNumberFormat="1" applyBorder="1" applyAlignment="1">
      <alignment horizontal="center" vertical="center" wrapText="1"/>
    </xf>
    <xf numFmtId="203" fontId="0" fillId="0" borderId="81" xfId="0" applyNumberFormat="1" applyBorder="1" applyAlignment="1">
      <alignment horizontal="center" vertical="center" wrapText="1"/>
    </xf>
    <xf numFmtId="186" fontId="0" fillId="71" borderId="80" xfId="0" applyNumberFormat="1" applyFill="1" applyBorder="1" applyAlignment="1">
      <alignment horizontal="center"/>
    </xf>
    <xf numFmtId="0" fontId="17" fillId="76" borderId="80" xfId="0" applyFont="1" applyFill="1" applyBorder="1" applyAlignment="1">
      <alignment vertical="center"/>
    </xf>
    <xf numFmtId="186" fontId="0" fillId="77" borderId="81" xfId="0" applyNumberFormat="1" applyFill="1" applyBorder="1" applyAlignment="1">
      <alignment horizontal="center"/>
    </xf>
    <xf numFmtId="203" fontId="11" fillId="76" borderId="80" xfId="0" applyNumberFormat="1" applyFont="1" applyFill="1" applyBorder="1" applyAlignment="1">
      <alignment horizontal="center" vertical="center" wrapText="1"/>
    </xf>
    <xf numFmtId="0" fontId="12" fillId="0" borderId="80" xfId="0" applyFont="1" applyBorder="1" applyAlignment="1">
      <alignment horizontal="left" vertical="center" wrapText="1" indent="2"/>
    </xf>
    <xf numFmtId="186" fontId="0" fillId="71" borderId="81" xfId="0" applyNumberFormat="1" applyFill="1" applyBorder="1" applyAlignment="1">
      <alignment horizontal="center"/>
    </xf>
    <xf numFmtId="203" fontId="0" fillId="6" borderId="81" xfId="0" applyNumberFormat="1" applyFill="1" applyBorder="1" applyAlignment="1">
      <alignment horizontal="center" vertical="center" wrapText="1"/>
    </xf>
    <xf numFmtId="0" fontId="11" fillId="76" borderId="81" xfId="0" applyFont="1" applyFill="1" applyBorder="1" applyAlignment="1">
      <alignment horizontal="center" vertical="center" wrapText="1"/>
    </xf>
    <xf numFmtId="0" fontId="12" fillId="0" borderId="85" xfId="0" applyFont="1" applyBorder="1" applyAlignment="1">
      <alignment vertical="center"/>
    </xf>
    <xf numFmtId="203" fontId="0" fillId="71" borderId="81" xfId="0" applyNumberFormat="1" applyFill="1" applyBorder="1" applyAlignment="1">
      <alignment horizontal="center"/>
    </xf>
    <xf numFmtId="203" fontId="0" fillId="71" borderId="81" xfId="0" applyNumberFormat="1" applyFill="1" applyBorder="1"/>
    <xf numFmtId="0" fontId="17" fillId="76" borderId="80" xfId="0" applyFont="1" applyFill="1" applyBorder="1" applyAlignment="1">
      <alignment horizontal="right" vertical="center"/>
    </xf>
    <xf numFmtId="203" fontId="0" fillId="76" borderId="81" xfId="0" applyNumberFormat="1" applyFill="1" applyBorder="1" applyAlignment="1">
      <alignment horizontal="center" vertical="center" wrapText="1"/>
    </xf>
    <xf numFmtId="203" fontId="0" fillId="76" borderId="80" xfId="0" applyNumberFormat="1" applyFill="1" applyBorder="1" applyAlignment="1">
      <alignment horizontal="center" vertical="center" wrapText="1"/>
    </xf>
    <xf numFmtId="0" fontId="12" fillId="0" borderId="80" xfId="0" applyFont="1" applyBorder="1" applyAlignment="1">
      <alignment horizontal="left" vertical="center" wrapText="1" indent="4"/>
    </xf>
    <xf numFmtId="203" fontId="11" fillId="76" borderId="80" xfId="0" applyNumberFormat="1" applyFont="1" applyFill="1" applyBorder="1" applyAlignment="1">
      <alignment vertical="center" wrapText="1"/>
    </xf>
    <xf numFmtId="203" fontId="0" fillId="71" borderId="81" xfId="0" applyNumberFormat="1" applyFill="1" applyBorder="1" applyAlignment="1">
      <alignment horizontal="center" vertical="center"/>
    </xf>
    <xf numFmtId="203" fontId="0" fillId="6" borderId="80" xfId="0" applyNumberFormat="1" applyFill="1" applyBorder="1" applyAlignment="1">
      <alignment horizontal="center" vertical="center" wrapText="1"/>
    </xf>
    <xf numFmtId="203" fontId="0" fillId="0" borderId="80" xfId="0" applyNumberFormat="1" applyBorder="1" applyAlignment="1">
      <alignment vertical="center" wrapText="1"/>
    </xf>
    <xf numFmtId="203" fontId="0" fillId="0" borderId="85" xfId="0" applyNumberFormat="1" applyBorder="1" applyAlignment="1">
      <alignment horizontal="center" vertical="center" wrapText="1"/>
    </xf>
    <xf numFmtId="211" fontId="17" fillId="76" borderId="80" xfId="0" applyNumberFormat="1" applyFont="1" applyFill="1" applyBorder="1" applyAlignment="1">
      <alignment horizontal="center" vertical="center"/>
    </xf>
    <xf numFmtId="0" fontId="59" fillId="75" borderId="80" xfId="0" applyFont="1" applyFill="1" applyBorder="1" applyAlignment="1">
      <alignment wrapText="1"/>
    </xf>
    <xf numFmtId="49" fontId="22" fillId="76" borderId="85" xfId="0" applyNumberFormat="1" applyFont="1" applyFill="1" applyBorder="1" applyAlignment="1">
      <alignment horizontal="center" vertical="center" wrapText="1"/>
    </xf>
    <xf numFmtId="49" fontId="22" fillId="76" borderId="85" xfId="0" applyNumberFormat="1" applyFont="1" applyFill="1" applyBorder="1" applyAlignment="1">
      <alignment vertical="center" wrapText="1"/>
    </xf>
    <xf numFmtId="202" fontId="22" fillId="76" borderId="80" xfId="2892" applyNumberFormat="1" applyFont="1" applyFill="1" applyBorder="1" applyAlignment="1">
      <alignment vertical="center" wrapText="1"/>
    </xf>
    <xf numFmtId="202" fontId="12" fillId="76" borderId="80" xfId="2892" applyNumberFormat="1" applyFont="1" applyFill="1" applyBorder="1" applyAlignment="1">
      <alignment horizontal="left" vertical="center" wrapText="1" indent="1"/>
    </xf>
    <xf numFmtId="49" fontId="17" fillId="7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left" vertical="center" wrapText="1" indent="1"/>
    </xf>
    <xf numFmtId="49" fontId="24" fillId="6" borderId="80" xfId="0" applyNumberFormat="1" applyFont="1" applyFill="1" applyBorder="1" applyAlignment="1">
      <alignment horizontal="center" vertical="center" wrapText="1"/>
    </xf>
    <xf numFmtId="49" fontId="12" fillId="6" borderId="80" xfId="0" applyNumberFormat="1" applyFont="1" applyFill="1" applyBorder="1" applyAlignment="1">
      <alignment horizontal="left" vertical="center" wrapText="1" indent="3"/>
    </xf>
    <xf numFmtId="202" fontId="12" fillId="6" borderId="80" xfId="2892" applyNumberFormat="1" applyFont="1" applyFill="1" applyBorder="1" applyAlignment="1">
      <alignment vertical="center" wrapText="1"/>
    </xf>
    <xf numFmtId="49" fontId="12" fillId="6" borderId="81" xfId="0" applyNumberFormat="1" applyFont="1" applyFill="1" applyBorder="1" applyAlignment="1">
      <alignment horizontal="center" vertical="center" wrapText="1"/>
    </xf>
    <xf numFmtId="202" fontId="12" fillId="71" borderId="80" xfId="2892" applyNumberFormat="1" applyFont="1" applyFill="1" applyBorder="1" applyAlignment="1">
      <alignment horizontal="right" vertical="center"/>
    </xf>
    <xf numFmtId="0" fontId="171" fillId="76" borderId="80" xfId="80" applyFont="1" applyFill="1" applyBorder="1" applyAlignment="1">
      <alignment horizontal="center" vertical="center"/>
    </xf>
    <xf numFmtId="0" fontId="171" fillId="76" borderId="80" xfId="80" applyFont="1" applyFill="1" applyBorder="1" applyAlignment="1">
      <alignment wrapText="1"/>
    </xf>
    <xf numFmtId="49" fontId="22" fillId="72" borderId="80" xfId="0" applyNumberFormat="1" applyFont="1" applyFill="1" applyBorder="1" applyAlignment="1">
      <alignment horizontal="center" vertical="center" wrapText="1"/>
    </xf>
    <xf numFmtId="0" fontId="22" fillId="76" borderId="80" xfId="0" applyFont="1" applyFill="1" applyBorder="1" applyAlignment="1">
      <alignment vertical="center" wrapText="1"/>
    </xf>
    <xf numFmtId="202" fontId="22" fillId="76" borderId="80" xfId="2892" applyNumberFormat="1" applyFont="1" applyFill="1" applyBorder="1" applyAlignment="1">
      <alignment horizontal="left" vertical="center" wrapText="1"/>
    </xf>
    <xf numFmtId="49" fontId="21" fillId="0" borderId="80" xfId="0" applyNumberFormat="1" applyFont="1" applyBorder="1" applyAlignment="1">
      <alignment horizontal="center" vertical="center" wrapText="1"/>
    </xf>
    <xf numFmtId="202" fontId="21" fillId="0" borderId="80" xfId="2892" applyNumberFormat="1" applyFont="1" applyBorder="1" applyAlignment="1">
      <alignment horizontal="left" vertical="center" wrapText="1"/>
    </xf>
    <xf numFmtId="0" fontId="21" fillId="0" borderId="80" xfId="0" applyFont="1" applyBorder="1" applyAlignment="1">
      <alignment horizontal="left" vertical="center" wrapText="1" indent="1"/>
    </xf>
    <xf numFmtId="49" fontId="22" fillId="76" borderId="80" xfId="0" applyNumberFormat="1" applyFont="1" applyFill="1" applyBorder="1" applyAlignment="1">
      <alignment horizontal="center" vertical="center" wrapText="1"/>
    </xf>
    <xf numFmtId="0" fontId="59" fillId="75" borderId="81" xfId="0" applyFont="1" applyFill="1" applyBorder="1" applyAlignment="1">
      <alignment horizontal="center" vertical="center" wrapText="1"/>
    </xf>
    <xf numFmtId="202" fontId="12" fillId="76" borderId="80" xfId="2892" applyNumberFormat="1" applyFont="1" applyFill="1" applyBorder="1" applyAlignment="1">
      <alignment vertical="center" wrapText="1"/>
    </xf>
    <xf numFmtId="0" fontId="22" fillId="76" borderId="80" xfId="0" applyFont="1" applyFill="1" applyBorder="1" applyAlignment="1">
      <alignment horizontal="center" vertical="center"/>
    </xf>
    <xf numFmtId="1" fontId="22" fillId="76" borderId="80" xfId="0" applyNumberFormat="1" applyFont="1" applyFill="1" applyBorder="1" applyAlignment="1">
      <alignment vertical="center" wrapText="1"/>
    </xf>
    <xf numFmtId="0" fontId="163" fillId="75" borderId="80" xfId="80" applyFont="1" applyFill="1" applyBorder="1" applyAlignment="1">
      <alignment horizontal="center" vertical="center" wrapText="1"/>
    </xf>
    <xf numFmtId="186" fontId="11" fillId="76" borderId="80" xfId="0" applyNumberFormat="1" applyFont="1" applyFill="1" applyBorder="1" applyAlignment="1">
      <alignment vertical="center"/>
    </xf>
    <xf numFmtId="202" fontId="12" fillId="73" borderId="80" xfId="2892" applyNumberFormat="1" applyFont="1" applyFill="1" applyBorder="1" applyAlignment="1">
      <alignment horizontal="center" vertical="center" wrapText="1"/>
    </xf>
    <xf numFmtId="0" fontId="11" fillId="76" borderId="80" xfId="0" applyFont="1" applyFill="1" applyBorder="1" applyAlignment="1">
      <alignment horizontal="center" vertical="center" wrapText="1"/>
    </xf>
    <xf numFmtId="0" fontId="11" fillId="76" borderId="80" xfId="0" applyFont="1" applyFill="1" applyBorder="1" applyAlignment="1">
      <alignment vertical="center" wrapText="1"/>
    </xf>
    <xf numFmtId="9" fontId="163" fillId="75" borderId="80" xfId="82" applyNumberFormat="1" applyFont="1" applyFill="1" applyBorder="1" applyAlignment="1">
      <alignment horizontal="center" vertical="center" wrapText="1"/>
    </xf>
    <xf numFmtId="202" fontId="18" fillId="5" borderId="80" xfId="2892" applyNumberFormat="1" applyFont="1" applyFill="1" applyBorder="1" applyAlignment="1">
      <alignment vertical="center" wrapText="1"/>
    </xf>
    <xf numFmtId="0" fontId="0" fillId="0" borderId="80" xfId="0" applyBorder="1" applyAlignment="1">
      <alignment vertical="center" wrapText="1"/>
    </xf>
    <xf numFmtId="0" fontId="17" fillId="76" borderId="80" xfId="0" applyFont="1" applyFill="1" applyBorder="1" applyAlignment="1">
      <alignment horizontal="center" vertical="center" wrapText="1"/>
    </xf>
    <xf numFmtId="9" fontId="59" fillId="75" borderId="80" xfId="0" applyNumberFormat="1" applyFont="1" applyFill="1" applyBorder="1" applyAlignment="1">
      <alignment horizontal="center" vertical="center" wrapText="1"/>
    </xf>
    <xf numFmtId="0" fontId="0" fillId="0" borderId="80" xfId="0" applyBorder="1" applyAlignment="1">
      <alignment vertical="center"/>
    </xf>
    <xf numFmtId="0" fontId="0" fillId="0" borderId="80" xfId="0" applyBorder="1" applyAlignment="1">
      <alignment horizontal="center" vertical="center" wrapText="1"/>
    </xf>
    <xf numFmtId="0" fontId="11" fillId="76" borderId="80" xfId="0" applyFont="1" applyFill="1" applyBorder="1" applyAlignment="1">
      <alignment horizontal="center" vertical="center"/>
    </xf>
    <xf numFmtId="0" fontId="22" fillId="76" borderId="81" xfId="0" applyFont="1" applyFill="1" applyBorder="1" applyAlignment="1">
      <alignment horizontal="left" vertical="center" wrapText="1"/>
    </xf>
    <xf numFmtId="0" fontId="0" fillId="0" borderId="80" xfId="0" applyBorder="1" applyAlignment="1">
      <alignment horizontal="center" wrapText="1"/>
    </xf>
    <xf numFmtId="0" fontId="21" fillId="0" borderId="81" xfId="0" applyFont="1" applyBorder="1" applyAlignment="1">
      <alignment vertical="center" wrapText="1"/>
    </xf>
    <xf numFmtId="202" fontId="22" fillId="76" borderId="80" xfId="0" applyNumberFormat="1" applyFont="1" applyFill="1" applyBorder="1" applyAlignment="1">
      <alignment horizontal="left" vertical="center" wrapText="1"/>
    </xf>
    <xf numFmtId="0" fontId="12" fillId="6" borderId="80" xfId="0" applyFont="1" applyFill="1" applyBorder="1" applyAlignment="1">
      <alignment horizontal="center"/>
    </xf>
    <xf numFmtId="0" fontId="17" fillId="76" borderId="80" xfId="0" applyFont="1" applyFill="1" applyBorder="1" applyAlignment="1">
      <alignment horizontal="center"/>
    </xf>
    <xf numFmtId="0" fontId="12" fillId="6" borderId="80" xfId="9" applyFont="1" applyFill="1" applyBorder="1" applyAlignment="1">
      <alignment horizontal="center" vertical="center" wrapText="1"/>
    </xf>
    <xf numFmtId="0" fontId="12" fillId="6" borderId="80" xfId="9" applyFont="1" applyFill="1" applyBorder="1" applyAlignment="1">
      <alignment horizontal="left" vertical="center" wrapText="1"/>
    </xf>
    <xf numFmtId="0" fontId="12" fillId="6" borderId="80" xfId="9" applyFont="1" applyFill="1" applyBorder="1" applyAlignment="1">
      <alignment vertical="center" wrapText="1"/>
    </xf>
    <xf numFmtId="1" fontId="12" fillId="6" borderId="80" xfId="9" applyNumberFormat="1" applyFont="1" applyFill="1" applyBorder="1" applyAlignment="1">
      <alignment horizontal="right" vertical="center" wrapText="1"/>
    </xf>
    <xf numFmtId="0" fontId="12" fillId="6" borderId="80" xfId="9" quotePrefix="1" applyFont="1" applyFill="1" applyBorder="1" applyAlignment="1">
      <alignment horizontal="center" vertical="center" wrapText="1"/>
    </xf>
    <xf numFmtId="0" fontId="12" fillId="76" borderId="80" xfId="0" applyFont="1" applyFill="1" applyBorder="1" applyAlignment="1">
      <alignment horizontal="center" vertical="center"/>
    </xf>
    <xf numFmtId="0" fontId="12" fillId="76" borderId="80" xfId="0" applyFont="1" applyFill="1" applyBorder="1" applyAlignment="1">
      <alignment horizontal="justify" vertical="center" wrapText="1"/>
    </xf>
    <xf numFmtId="0" fontId="33" fillId="76" borderId="80" xfId="0" applyFont="1" applyFill="1" applyBorder="1" applyAlignment="1">
      <alignment horizontal="justify" vertical="center" wrapText="1"/>
    </xf>
    <xf numFmtId="0" fontId="17" fillId="76" borderId="80" xfId="0" applyFont="1" applyFill="1" applyBorder="1" applyAlignment="1">
      <alignment horizontal="center" vertical="center"/>
    </xf>
    <xf numFmtId="0" fontId="12" fillId="6" borderId="80" xfId="0" applyFont="1" applyFill="1" applyBorder="1" applyAlignment="1">
      <alignment horizontal="left" vertical="center" wrapText="1" indent="3"/>
    </xf>
    <xf numFmtId="0" fontId="0" fillId="76" borderId="80" xfId="0" applyFill="1" applyBorder="1" applyAlignment="1">
      <alignment horizontal="center" vertical="center" wrapText="1"/>
    </xf>
    <xf numFmtId="0" fontId="33" fillId="6" borderId="80" xfId="0" applyFont="1" applyFill="1" applyBorder="1" applyAlignment="1">
      <alignment horizontal="center" vertical="center"/>
    </xf>
    <xf numFmtId="0" fontId="33" fillId="6" borderId="80" xfId="0" applyFont="1" applyFill="1" applyBorder="1" applyAlignment="1">
      <alignment horizontal="justify" vertical="center" wrapText="1"/>
    </xf>
    <xf numFmtId="0" fontId="20" fillId="6" borderId="80" xfId="0" applyFont="1" applyFill="1" applyBorder="1" applyAlignment="1">
      <alignment horizontal="left" vertical="center" wrapText="1" indent="3"/>
    </xf>
    <xf numFmtId="0" fontId="20" fillId="6" borderId="80" xfId="0" applyFont="1" applyFill="1" applyBorder="1" applyAlignment="1">
      <alignment horizontal="left" vertical="center" wrapText="1" indent="4"/>
    </xf>
    <xf numFmtId="0" fontId="0" fillId="6" borderId="80" xfId="0" applyFill="1" applyBorder="1" applyAlignment="1">
      <alignment horizontal="left" vertical="center" wrapText="1" indent="3"/>
    </xf>
    <xf numFmtId="0" fontId="0" fillId="6" borderId="80" xfId="0" applyFill="1" applyBorder="1" applyAlignment="1">
      <alignment horizontal="left" vertical="center" wrapText="1" indent="4"/>
    </xf>
    <xf numFmtId="0" fontId="59" fillId="75" borderId="85" xfId="0" applyFont="1" applyFill="1" applyBorder="1" applyAlignment="1">
      <alignment vertical="center" wrapText="1"/>
    </xf>
    <xf numFmtId="0" fontId="59" fillId="75" borderId="86" xfId="0" applyFont="1" applyFill="1" applyBorder="1" applyAlignment="1">
      <alignment vertical="center" wrapText="1"/>
    </xf>
    <xf numFmtId="0" fontId="17" fillId="76" borderId="80" xfId="0" applyFont="1" applyFill="1" applyBorder="1" applyAlignment="1">
      <alignment horizontal="left" vertical="center" wrapText="1"/>
    </xf>
    <xf numFmtId="0" fontId="164" fillId="76" borderId="80" xfId="0" applyFont="1" applyFill="1" applyBorder="1" applyAlignment="1">
      <alignment horizontal="center" vertical="center" wrapText="1"/>
    </xf>
    <xf numFmtId="0" fontId="33" fillId="6" borderId="80" xfId="0" applyFont="1" applyFill="1" applyBorder="1" applyAlignment="1">
      <alignment horizontal="center"/>
    </xf>
    <xf numFmtId="0" fontId="12" fillId="6" borderId="80" xfId="0" applyFont="1" applyFill="1" applyBorder="1" applyAlignment="1">
      <alignment horizontal="left" vertical="center" indent="1"/>
    </xf>
    <xf numFmtId="0" fontId="12" fillId="6" borderId="80" xfId="0" applyFont="1" applyFill="1" applyBorder="1" applyAlignment="1">
      <alignment horizontal="left" vertical="center" indent="3"/>
    </xf>
    <xf numFmtId="0" fontId="0" fillId="6" borderId="80" xfId="0" applyFill="1" applyBorder="1" applyAlignment="1">
      <alignment horizontal="left" vertical="center" indent="1"/>
    </xf>
    <xf numFmtId="0" fontId="27" fillId="76" borderId="80" xfId="0" applyFont="1" applyFill="1" applyBorder="1" applyAlignment="1">
      <alignment horizontal="center"/>
    </xf>
    <xf numFmtId="0" fontId="11" fillId="76" borderId="80" xfId="0" applyFont="1" applyFill="1" applyBorder="1" applyAlignment="1">
      <alignment horizontal="left" vertical="center" wrapText="1"/>
    </xf>
    <xf numFmtId="0" fontId="0" fillId="6" borderId="80" xfId="0" applyFill="1" applyBorder="1" applyAlignment="1">
      <alignment horizontal="left" vertical="center" wrapText="1" indent="1"/>
    </xf>
    <xf numFmtId="202" fontId="32" fillId="6" borderId="80" xfId="2892" applyNumberFormat="1" applyFont="1" applyFill="1" applyBorder="1" applyAlignment="1">
      <alignment horizontal="center" vertical="center" wrapText="1"/>
    </xf>
    <xf numFmtId="0" fontId="20" fillId="75" borderId="80" xfId="0" applyFont="1" applyFill="1" applyBorder="1" applyAlignment="1">
      <alignment horizontal="center"/>
    </xf>
    <xf numFmtId="0" fontId="156" fillId="6" borderId="85" xfId="0" applyFont="1" applyFill="1" applyBorder="1" applyAlignment="1">
      <alignment vertical="center" wrapText="1"/>
    </xf>
    <xf numFmtId="0" fontId="156" fillId="6" borderId="80" xfId="0" applyFont="1" applyFill="1" applyBorder="1" applyAlignment="1">
      <alignment horizontal="left" vertical="center" wrapText="1"/>
    </xf>
    <xf numFmtId="0" fontId="174" fillId="75" borderId="80" xfId="0" applyFont="1" applyFill="1" applyBorder="1"/>
    <xf numFmtId="0" fontId="61" fillId="75" borderId="81" xfId="0" applyFont="1" applyFill="1" applyBorder="1" applyAlignment="1">
      <alignment horizontal="center"/>
    </xf>
    <xf numFmtId="0" fontId="172" fillId="76" borderId="80" xfId="0" applyFont="1" applyFill="1" applyBorder="1"/>
    <xf numFmtId="0" fontId="172" fillId="76" borderId="80" xfId="0" applyFont="1" applyFill="1" applyBorder="1" applyAlignment="1">
      <alignment horizontal="center" vertical="center"/>
    </xf>
    <xf numFmtId="0" fontId="172" fillId="6" borderId="80" xfId="0" applyFont="1" applyFill="1" applyBorder="1"/>
    <xf numFmtId="204" fontId="0" fillId="6" borderId="80" xfId="2892" applyNumberFormat="1" applyFont="1" applyFill="1" applyBorder="1" applyAlignment="1">
      <alignment horizontal="center" vertical="center"/>
    </xf>
    <xf numFmtId="202" fontId="0" fillId="6" borderId="80" xfId="2892" applyNumberFormat="1" applyFont="1" applyFill="1" applyBorder="1" applyAlignment="1">
      <alignment horizontal="center" vertical="center"/>
    </xf>
    <xf numFmtId="49" fontId="0" fillId="6" borderId="80" xfId="0" applyNumberFormat="1" applyFill="1" applyBorder="1" applyAlignment="1">
      <alignment wrapText="1"/>
    </xf>
    <xf numFmtId="186" fontId="0" fillId="88" borderId="81" xfId="0" applyNumberFormat="1" applyFill="1" applyBorder="1" applyAlignment="1">
      <alignment horizontal="center"/>
    </xf>
    <xf numFmtId="186" fontId="0" fillId="88" borderId="80" xfId="0" applyNumberFormat="1" applyFill="1" applyBorder="1" applyAlignment="1">
      <alignment horizontal="center"/>
    </xf>
    <xf numFmtId="0" fontId="17" fillId="76" borderId="81" xfId="0" applyFont="1" applyFill="1" applyBorder="1" applyAlignment="1">
      <alignment vertical="center" wrapText="1"/>
    </xf>
    <xf numFmtId="186" fontId="0" fillId="71" borderId="86" xfId="0" applyNumberFormat="1" applyFill="1" applyBorder="1" applyAlignment="1">
      <alignment horizontal="center"/>
    </xf>
    <xf numFmtId="203" fontId="11" fillId="77" borderId="9" xfId="0" applyNumberFormat="1" applyFont="1" applyFill="1" applyBorder="1"/>
    <xf numFmtId="202" fontId="12" fillId="0" borderId="80" xfId="2892" applyNumberFormat="1" applyFont="1" applyBorder="1" applyAlignment="1" applyProtection="1">
      <alignment horizontal="center" vertical="center" wrapText="1"/>
      <protection locked="0"/>
    </xf>
    <xf numFmtId="0" fontId="12" fillId="6" borderId="80" xfId="0" applyFont="1" applyFill="1" applyBorder="1" applyAlignment="1">
      <alignment horizontal="center" vertical="center"/>
    </xf>
    <xf numFmtId="0" fontId="11" fillId="76" borderId="80" xfId="0" applyFont="1" applyFill="1" applyBorder="1" applyAlignment="1">
      <alignment horizontal="left" vertical="center"/>
    </xf>
    <xf numFmtId="0" fontId="59" fillId="75" borderId="86" xfId="0" applyFont="1" applyFill="1" applyBorder="1" applyAlignment="1">
      <alignment horizontal="center" vertical="center" wrapText="1"/>
    </xf>
    <xf numFmtId="0" fontId="12" fillId="6" borderId="81" xfId="0" applyFont="1" applyFill="1" applyBorder="1" applyAlignment="1">
      <alignment wrapText="1"/>
    </xf>
    <xf numFmtId="0" fontId="170" fillId="75" borderId="85" xfId="80" applyFont="1" applyFill="1" applyBorder="1" applyAlignment="1">
      <alignment horizontal="center" vertical="center" wrapText="1"/>
    </xf>
    <xf numFmtId="186" fontId="0" fillId="76" borderId="80" xfId="0" applyNumberFormat="1" applyFill="1" applyBorder="1" applyAlignment="1">
      <alignment vertical="center"/>
    </xf>
    <xf numFmtId="0" fontId="59" fillId="75" borderId="87" xfId="82" applyFont="1" applyFill="1" applyBorder="1" applyAlignment="1">
      <alignment horizontal="center" vertical="center" wrapText="1"/>
    </xf>
    <xf numFmtId="212" fontId="0" fillId="6" borderId="0" xfId="0" applyNumberFormat="1" applyFill="1" applyAlignment="1">
      <alignment wrapText="1"/>
    </xf>
    <xf numFmtId="0" fontId="0" fillId="6" borderId="0" xfId="0" applyFill="1" applyAlignment="1">
      <alignment horizontal="left" indent="2"/>
    </xf>
    <xf numFmtId="0" fontId="59" fillId="75" borderId="14" xfId="0" applyFont="1" applyFill="1" applyBorder="1" applyAlignment="1">
      <alignment horizontal="left" vertical="center" wrapText="1"/>
    </xf>
    <xf numFmtId="0" fontId="165" fillId="6" borderId="0" xfId="3273" applyFont="1" applyFill="1"/>
    <xf numFmtId="0" fontId="186" fillId="6" borderId="0" xfId="0" applyFont="1" applyFill="1"/>
    <xf numFmtId="0" fontId="32" fillId="0" borderId="12" xfId="0" applyFont="1" applyBorder="1" applyAlignment="1">
      <alignment wrapText="1"/>
    </xf>
    <xf numFmtId="205" fontId="21" fillId="0" borderId="80" xfId="2892" applyNumberFormat="1" applyFont="1" applyFill="1" applyBorder="1" applyAlignment="1">
      <alignment horizontal="center" vertical="center" wrapText="1"/>
    </xf>
    <xf numFmtId="202" fontId="0" fillId="0" borderId="80" xfId="2892" applyNumberFormat="1" applyFont="1" applyBorder="1"/>
    <xf numFmtId="202" fontId="12" fillId="0" borderId="80" xfId="2892" applyNumberFormat="1" applyFont="1" applyBorder="1" applyAlignment="1">
      <alignment horizontal="right"/>
    </xf>
    <xf numFmtId="202" fontId="0" fillId="0" borderId="80" xfId="2892" applyNumberFormat="1" applyFont="1" applyBorder="1" applyAlignment="1">
      <alignment horizontal="right"/>
    </xf>
    <xf numFmtId="202" fontId="0" fillId="6" borderId="80" xfId="2892" applyNumberFormat="1" applyFont="1" applyFill="1" applyBorder="1" applyAlignment="1">
      <alignment horizontal="right"/>
    </xf>
    <xf numFmtId="206" fontId="0" fillId="0" borderId="80" xfId="0" applyNumberFormat="1" applyBorder="1"/>
    <xf numFmtId="206" fontId="0" fillId="0" borderId="80" xfId="0" applyNumberFormat="1" applyBorder="1" applyAlignment="1">
      <alignment horizontal="right"/>
    </xf>
    <xf numFmtId="0" fontId="59" fillId="75" borderId="6" xfId="0" applyFont="1" applyFill="1" applyBorder="1" applyAlignment="1">
      <alignment horizontal="center" vertical="center" wrapText="1"/>
    </xf>
    <xf numFmtId="0" fontId="158" fillId="75" borderId="81" xfId="145" applyFont="1" applyFill="1" applyBorder="1" applyAlignment="1">
      <alignment horizontal="center" vertical="top"/>
    </xf>
    <xf numFmtId="49" fontId="59" fillId="75" borderId="6" xfId="0" applyNumberFormat="1" applyFont="1" applyFill="1" applyBorder="1" applyAlignment="1">
      <alignment horizontal="center" vertical="center" wrapText="1"/>
    </xf>
    <xf numFmtId="186" fontId="0" fillId="0" borderId="85" xfId="0" applyNumberFormat="1" applyBorder="1" applyAlignment="1">
      <alignment horizontal="center" vertical="center"/>
    </xf>
    <xf numFmtId="0" fontId="59" fillId="75" borderId="80" xfId="82" applyFont="1" applyFill="1" applyBorder="1" applyAlignment="1">
      <alignment horizontal="center" vertical="center" wrapText="1"/>
    </xf>
    <xf numFmtId="202" fontId="12" fillId="0" borderId="0" xfId="10" applyNumberFormat="1" applyFont="1"/>
    <xf numFmtId="0" fontId="0" fillId="0" borderId="80" xfId="0" applyBorder="1" applyAlignment="1">
      <alignment horizontal="left" vertical="center"/>
    </xf>
    <xf numFmtId="0" fontId="187" fillId="6" borderId="80" xfId="3273" applyFont="1" applyFill="1" applyBorder="1" applyAlignment="1">
      <alignment horizontal="center" vertical="center"/>
    </xf>
    <xf numFmtId="0" fontId="12" fillId="6" borderId="6" xfId="9" applyFont="1" applyFill="1" applyBorder="1" applyAlignment="1">
      <alignment horizontal="center" vertical="center" wrapText="1"/>
    </xf>
    <xf numFmtId="0" fontId="12" fillId="6" borderId="6" xfId="9" applyFont="1" applyFill="1" applyBorder="1" applyAlignment="1">
      <alignment horizontal="left" vertical="center" wrapText="1"/>
    </xf>
    <xf numFmtId="202" fontId="12" fillId="6" borderId="6" xfId="2892" applyNumberFormat="1" applyFont="1" applyFill="1" applyBorder="1" applyAlignment="1">
      <alignment horizontal="right" vertical="center" wrapText="1"/>
    </xf>
    <xf numFmtId="0" fontId="12" fillId="6" borderId="6" xfId="9" applyFont="1" applyFill="1" applyBorder="1" applyAlignment="1">
      <alignment horizontal="right" vertical="center" wrapText="1"/>
    </xf>
    <xf numFmtId="0" fontId="11" fillId="6" borderId="0" xfId="0" applyFont="1" applyFill="1" applyAlignment="1">
      <alignment horizontal="center"/>
    </xf>
    <xf numFmtId="0" fontId="21" fillId="6" borderId="0" xfId="0" applyFont="1" applyFill="1" applyAlignment="1">
      <alignment vertical="center" wrapText="1"/>
    </xf>
    <xf numFmtId="0" fontId="12" fillId="6" borderId="0" xfId="0" applyFont="1" applyFill="1" applyAlignment="1">
      <alignment horizontal="left" vertical="top" wrapText="1"/>
    </xf>
    <xf numFmtId="0" fontId="11" fillId="76" borderId="81" xfId="0" applyFont="1" applyFill="1" applyBorder="1" applyAlignment="1">
      <alignment vertical="center" wrapText="1"/>
    </xf>
    <xf numFmtId="0" fontId="59" fillId="75" borderId="9" xfId="82" applyFont="1" applyFill="1" applyBorder="1" applyAlignment="1">
      <alignment horizontal="center" vertical="center" wrapText="1"/>
    </xf>
    <xf numFmtId="0" fontId="63" fillId="76" borderId="80" xfId="0" applyFont="1" applyFill="1" applyBorder="1" applyAlignment="1">
      <alignment horizontal="justify" vertical="center" wrapText="1"/>
    </xf>
    <xf numFmtId="0" fontId="16" fillId="76" borderId="80" xfId="0" applyFont="1" applyFill="1" applyBorder="1" applyAlignment="1">
      <alignment horizontal="center" vertical="center"/>
    </xf>
    <xf numFmtId="0" fontId="16" fillId="76" borderId="80" xfId="0" applyFont="1" applyFill="1" applyBorder="1" applyAlignment="1">
      <alignment horizontal="center" vertical="center" wrapText="1"/>
    </xf>
    <xf numFmtId="0" fontId="63" fillId="6" borderId="0" xfId="0" applyFont="1" applyFill="1" applyAlignment="1">
      <alignment vertical="center"/>
    </xf>
    <xf numFmtId="0" fontId="173" fillId="6" borderId="0" xfId="0" applyFont="1" applyFill="1"/>
    <xf numFmtId="0" fontId="187" fillId="0" borderId="80" xfId="3273" applyFont="1" applyFill="1" applyBorder="1" applyAlignment="1">
      <alignment horizontal="center"/>
    </xf>
    <xf numFmtId="49" fontId="59" fillId="75" borderId="80" xfId="9" applyNumberFormat="1" applyFont="1" applyFill="1" applyBorder="1" applyAlignment="1">
      <alignment horizontal="center" vertical="center" wrapText="1"/>
    </xf>
    <xf numFmtId="0" fontId="59" fillId="75" borderId="80" xfId="9" applyFont="1" applyFill="1" applyBorder="1" applyAlignment="1">
      <alignment horizontal="center" vertical="center" wrapText="1"/>
    </xf>
    <xf numFmtId="15" fontId="59" fillId="75" borderId="80" xfId="9" quotePrefix="1" applyNumberFormat="1" applyFont="1" applyFill="1" applyBorder="1" applyAlignment="1">
      <alignment horizontal="center" vertical="center" wrapText="1"/>
    </xf>
    <xf numFmtId="0" fontId="12" fillId="6" borderId="80" xfId="0" applyFont="1" applyFill="1" applyBorder="1" applyAlignment="1">
      <alignment horizontal="left" vertical="top" wrapText="1"/>
    </xf>
    <xf numFmtId="0" fontId="12" fillId="0" borderId="81" xfId="0" applyFont="1" applyBorder="1" applyAlignment="1">
      <alignment horizontal="left" vertical="center" wrapText="1"/>
    </xf>
    <xf numFmtId="205" fontId="0" fillId="0" borderId="80" xfId="2892" applyNumberFormat="1" applyFont="1" applyFill="1" applyBorder="1"/>
    <xf numFmtId="205" fontId="155" fillId="0" borderId="80" xfId="2892" applyNumberFormat="1" applyFont="1" applyBorder="1" applyAlignment="1">
      <alignment wrapText="1"/>
    </xf>
    <xf numFmtId="0" fontId="0" fillId="6" borderId="81" xfId="0" applyFill="1" applyBorder="1" applyAlignment="1">
      <alignment vertical="center" wrapText="1"/>
    </xf>
    <xf numFmtId="0" fontId="155" fillId="0" borderId="7" xfId="0" applyFont="1" applyBorder="1" applyAlignment="1">
      <alignment wrapText="1"/>
    </xf>
    <xf numFmtId="205" fontId="32" fillId="0" borderId="80" xfId="2892" applyNumberFormat="1" applyFont="1" applyBorder="1" applyAlignment="1">
      <alignment wrapText="1"/>
    </xf>
    <xf numFmtId="205" fontId="32" fillId="0" borderId="80" xfId="2892" applyNumberFormat="1" applyFont="1" applyBorder="1" applyAlignment="1">
      <alignment vertical="top" wrapText="1"/>
    </xf>
    <xf numFmtId="205" fontId="188" fillId="0" borderId="80" xfId="2892" applyNumberFormat="1" applyFont="1" applyBorder="1" applyAlignment="1">
      <alignment vertical="top" wrapText="1"/>
    </xf>
    <xf numFmtId="0" fontId="0" fillId="0" borderId="81" xfId="0" applyBorder="1" applyAlignment="1">
      <alignment vertical="center" wrapText="1"/>
    </xf>
    <xf numFmtId="0" fontId="12" fillId="0" borderId="80" xfId="2062" applyFont="1" applyBorder="1" applyAlignment="1">
      <alignment horizontal="left" vertical="top" wrapText="1"/>
    </xf>
    <xf numFmtId="0" fontId="12" fillId="0" borderId="80" xfId="2062" applyFont="1" applyBorder="1" applyAlignment="1">
      <alignment vertical="center" wrapText="1"/>
    </xf>
    <xf numFmtId="0" fontId="12" fillId="0" borderId="80" xfId="2062" applyFont="1" applyBorder="1" applyAlignment="1">
      <alignment horizontal="left" vertical="center" wrapText="1"/>
    </xf>
    <xf numFmtId="0" fontId="12" fillId="0" borderId="80" xfId="2062" applyFont="1" applyBorder="1" applyAlignment="1">
      <alignment horizontal="justify" vertical="center" wrapText="1"/>
    </xf>
    <xf numFmtId="0" fontId="12" fillId="0" borderId="85" xfId="2062" applyFont="1" applyBorder="1" applyAlignment="1">
      <alignment vertical="center" wrapText="1"/>
    </xf>
    <xf numFmtId="0" fontId="12" fillId="0" borderId="9" xfId="2062" applyFont="1" applyBorder="1" applyAlignment="1">
      <alignment horizontal="justify" vertical="center" wrapText="1"/>
    </xf>
    <xf numFmtId="0" fontId="12" fillId="0" borderId="9" xfId="2062" applyFont="1" applyBorder="1" applyAlignment="1">
      <alignment horizontal="left" vertical="center" wrapText="1"/>
    </xf>
    <xf numFmtId="0" fontId="12" fillId="0" borderId="9" xfId="2062" applyFont="1" applyBorder="1" applyAlignment="1">
      <alignment vertical="center" wrapText="1"/>
    </xf>
    <xf numFmtId="0" fontId="12" fillId="0" borderId="6" xfId="2062" applyFont="1" applyBorder="1" applyAlignment="1">
      <alignment horizontal="justify" vertical="center" wrapText="1"/>
    </xf>
    <xf numFmtId="0" fontId="33" fillId="6" borderId="87" xfId="2062" applyFont="1" applyFill="1" applyBorder="1" applyAlignment="1">
      <alignment horizontal="left" vertical="center"/>
    </xf>
    <xf numFmtId="202" fontId="21" fillId="0" borderId="80" xfId="3043" applyNumberFormat="1" applyFont="1" applyBorder="1" applyAlignment="1">
      <alignment horizontal="center" vertical="center" wrapText="1"/>
    </xf>
    <xf numFmtId="202" fontId="17" fillId="76" borderId="80" xfId="3043" applyNumberFormat="1" applyFont="1" applyFill="1" applyBorder="1" applyAlignment="1">
      <alignment vertical="center"/>
    </xf>
    <xf numFmtId="202" fontId="14" fillId="76" borderId="80" xfId="3043" applyNumberFormat="1" applyFont="1" applyFill="1" applyBorder="1" applyAlignment="1">
      <alignment horizontal="center" vertical="center" wrapText="1"/>
    </xf>
    <xf numFmtId="202" fontId="167" fillId="76" borderId="80" xfId="3043" applyNumberFormat="1" applyFont="1" applyFill="1" applyBorder="1" applyAlignment="1">
      <alignment horizontal="center" vertical="center" wrapText="1"/>
    </xf>
    <xf numFmtId="202" fontId="12" fillId="74" borderId="53" xfId="3043" applyNumberFormat="1" applyFont="1" applyFill="1" applyBorder="1" applyAlignment="1">
      <alignment horizontal="right" vertical="center"/>
    </xf>
    <xf numFmtId="202" fontId="22" fillId="87" borderId="80" xfId="3043" applyNumberFormat="1" applyFont="1" applyFill="1" applyBorder="1" applyAlignment="1">
      <alignment horizontal="center" vertical="center" wrapText="1"/>
    </xf>
    <xf numFmtId="0" fontId="64" fillId="6" borderId="0" xfId="2062" applyFont="1" applyFill="1" applyAlignment="1">
      <alignment vertical="top"/>
    </xf>
    <xf numFmtId="0" fontId="64" fillId="6" borderId="0" xfId="2062" applyFont="1" applyFill="1"/>
    <xf numFmtId="202" fontId="160" fillId="76" borderId="6" xfId="3043" applyNumberFormat="1" applyFont="1" applyFill="1" applyBorder="1" applyAlignment="1">
      <alignment horizontal="center" vertical="center" wrapText="1"/>
    </xf>
    <xf numFmtId="202" fontId="160" fillId="76" borderId="80" xfId="3043" applyNumberFormat="1" applyFont="1" applyFill="1" applyBorder="1" applyAlignment="1">
      <alignment horizontal="center" vertical="center" wrapText="1"/>
    </xf>
    <xf numFmtId="202" fontId="32" fillId="6" borderId="6" xfId="3043" applyNumberFormat="1" applyFont="1" applyFill="1" applyBorder="1" applyAlignment="1">
      <alignment horizontal="center" vertical="center" wrapText="1"/>
    </xf>
    <xf numFmtId="202" fontId="32" fillId="6" borderId="80" xfId="3043" applyNumberFormat="1" applyFont="1" applyFill="1" applyBorder="1" applyAlignment="1">
      <alignment horizontal="center" vertical="center" wrapText="1"/>
    </xf>
    <xf numFmtId="207" fontId="12" fillId="74" borderId="53" xfId="3043" applyNumberFormat="1" applyFont="1" applyFill="1" applyBorder="1" applyAlignment="1">
      <alignment horizontal="right" vertical="center"/>
    </xf>
    <xf numFmtId="0" fontId="12" fillId="6" borderId="0" xfId="0" applyFont="1" applyFill="1" applyAlignment="1">
      <alignment horizontal="left" wrapText="1"/>
    </xf>
    <xf numFmtId="0" fontId="0" fillId="0" borderId="6" xfId="0" applyFill="1" applyBorder="1" applyAlignment="1">
      <alignment vertical="center"/>
    </xf>
    <xf numFmtId="0" fontId="0" fillId="0" borderId="80" xfId="0" applyFill="1" applyBorder="1" applyAlignment="1">
      <alignment vertical="center"/>
    </xf>
    <xf numFmtId="0" fontId="0" fillId="0" borderId="0" xfId="0" applyFill="1"/>
    <xf numFmtId="0" fontId="12" fillId="0" borderId="80" xfId="0" applyFont="1" applyFill="1" applyBorder="1" applyAlignment="1">
      <alignment vertical="center"/>
    </xf>
    <xf numFmtId="0" fontId="12" fillId="0" borderId="80" xfId="10" applyFont="1" applyFill="1" applyBorder="1" applyAlignment="1">
      <alignment horizontal="center" vertical="center" wrapText="1"/>
    </xf>
    <xf numFmtId="0" fontId="12" fillId="0" borderId="80" xfId="10" applyFont="1" applyFill="1" applyBorder="1" applyAlignment="1">
      <alignment horizontal="justify" vertical="center"/>
    </xf>
    <xf numFmtId="202" fontId="17" fillId="0" borderId="80" xfId="2892" applyNumberFormat="1" applyFont="1" applyFill="1" applyBorder="1" applyAlignment="1">
      <alignment wrapText="1"/>
    </xf>
    <xf numFmtId="0" fontId="18" fillId="0" borderId="80" xfId="10" applyFont="1" applyFill="1" applyBorder="1" applyAlignment="1">
      <alignment vertical="center" wrapText="1"/>
    </xf>
    <xf numFmtId="0" fontId="12" fillId="0" borderId="80" xfId="0" applyFont="1" applyFill="1" applyBorder="1" applyAlignment="1">
      <alignment vertical="center" wrapText="1"/>
    </xf>
    <xf numFmtId="0" fontId="12" fillId="0" borderId="80" xfId="10" applyFont="1" applyFill="1" applyBorder="1" applyAlignment="1">
      <alignment horizontal="justify" vertical="top"/>
    </xf>
    <xf numFmtId="0" fontId="12" fillId="0" borderId="80" xfId="10" applyFont="1" applyFill="1" applyBorder="1" applyAlignment="1">
      <alignment horizontal="justify" vertical="top" wrapText="1"/>
    </xf>
    <xf numFmtId="0" fontId="12" fillId="0" borderId="80" xfId="0" applyFont="1" applyFill="1" applyBorder="1" applyAlignment="1">
      <alignment horizontal="justify" vertical="top"/>
    </xf>
    <xf numFmtId="0" fontId="14" fillId="0" borderId="80" xfId="10" applyFont="1" applyFill="1" applyBorder="1" applyAlignment="1">
      <alignment horizontal="justify" vertical="top" wrapText="1"/>
    </xf>
    <xf numFmtId="0" fontId="12" fillId="5" borderId="80" xfId="10" applyFont="1" applyFill="1" applyBorder="1" applyAlignment="1">
      <alignment horizontal="center" wrapText="1"/>
    </xf>
    <xf numFmtId="202" fontId="12" fillId="0" borderId="80" xfId="2892" applyNumberFormat="1" applyFont="1" applyFill="1" applyBorder="1" applyAlignment="1">
      <alignment horizontal="left" vertical="center" wrapText="1" indent="1"/>
    </xf>
    <xf numFmtId="205" fontId="11" fillId="76" borderId="80" xfId="2892" applyNumberFormat="1" applyFont="1" applyFill="1" applyBorder="1" applyAlignment="1">
      <alignment vertical="center" wrapText="1"/>
    </xf>
    <xf numFmtId="202" fontId="0" fillId="0" borderId="80" xfId="2892" applyNumberFormat="1" applyFont="1" applyFill="1" applyBorder="1"/>
    <xf numFmtId="202" fontId="11" fillId="76" borderId="81" xfId="2892" applyNumberFormat="1" applyFont="1" applyFill="1" applyBorder="1" applyAlignment="1">
      <alignment vertical="center" wrapText="1"/>
    </xf>
    <xf numFmtId="205" fontId="160" fillId="76" borderId="4" xfId="2892" applyNumberFormat="1" applyFont="1" applyFill="1" applyBorder="1" applyAlignment="1">
      <alignment wrapText="1"/>
    </xf>
    <xf numFmtId="202" fontId="32" fillId="0" borderId="80" xfId="2892" applyNumberFormat="1" applyFont="1" applyBorder="1" applyAlignment="1">
      <alignment wrapText="1"/>
    </xf>
    <xf numFmtId="202" fontId="32" fillId="0" borderId="80" xfId="2892" applyNumberFormat="1" applyFont="1" applyBorder="1" applyAlignment="1">
      <alignment vertical="top" wrapText="1"/>
    </xf>
    <xf numFmtId="202" fontId="155" fillId="0" borderId="80" xfId="2892" applyNumberFormat="1" applyFont="1" applyBorder="1" applyAlignment="1">
      <alignment wrapText="1"/>
    </xf>
    <xf numFmtId="202" fontId="188" fillId="0" borderId="80" xfId="2892" applyNumberFormat="1" applyFont="1" applyBorder="1" applyAlignment="1">
      <alignment wrapText="1"/>
    </xf>
    <xf numFmtId="202" fontId="188" fillId="0" borderId="80" xfId="2892" applyNumberFormat="1" applyFont="1" applyBorder="1" applyAlignment="1">
      <alignment vertical="top" wrapText="1"/>
    </xf>
    <xf numFmtId="213" fontId="0" fillId="6" borderId="0" xfId="0" applyNumberFormat="1" applyFill="1" applyAlignment="1">
      <alignment wrapText="1"/>
    </xf>
    <xf numFmtId="202" fontId="0" fillId="0" borderId="80" xfId="2892" applyNumberFormat="1" applyFont="1" applyBorder="1" applyAlignment="1">
      <alignment horizontal="center" vertical="center" wrapText="1"/>
    </xf>
    <xf numFmtId="202" fontId="11" fillId="0" borderId="80" xfId="2892" applyNumberFormat="1" applyFont="1" applyBorder="1" applyAlignment="1">
      <alignment horizontal="center" vertical="center" wrapText="1"/>
    </xf>
    <xf numFmtId="202" fontId="12" fillId="0" borderId="80" xfId="2892" applyNumberFormat="1" applyFont="1" applyBorder="1" applyAlignment="1">
      <alignment vertical="top" wrapText="1"/>
    </xf>
    <xf numFmtId="202" fontId="160" fillId="76" borderId="4" xfId="2892" applyNumberFormat="1" applyFont="1" applyFill="1" applyBorder="1" applyAlignment="1">
      <alignment wrapText="1"/>
    </xf>
    <xf numFmtId="202" fontId="191" fillId="76" borderId="4" xfId="2892" applyNumberFormat="1" applyFont="1" applyFill="1" applyBorder="1" applyAlignment="1">
      <alignment wrapText="1"/>
    </xf>
    <xf numFmtId="202" fontId="191" fillId="76" borderId="80" xfId="0" applyNumberFormat="1" applyFont="1" applyFill="1" applyBorder="1" applyAlignment="1">
      <alignment wrapText="1"/>
    </xf>
    <xf numFmtId="202" fontId="0" fillId="6" borderId="0" xfId="0" applyNumberFormat="1" applyFill="1" applyAlignment="1">
      <alignment wrapText="1"/>
    </xf>
    <xf numFmtId="3" fontId="32" fillId="0" borderId="80" xfId="0" applyNumberFormat="1" applyFont="1" applyBorder="1" applyAlignment="1">
      <alignment wrapText="1"/>
    </xf>
    <xf numFmtId="0" fontId="32" fillId="0" borderId="6" xfId="0" applyFont="1" applyBorder="1" applyAlignment="1">
      <alignment wrapText="1"/>
    </xf>
    <xf numFmtId="3" fontId="32" fillId="0" borderId="6" xfId="0" applyNumberFormat="1" applyFont="1" applyBorder="1" applyAlignment="1">
      <alignment wrapText="1"/>
    </xf>
    <xf numFmtId="0" fontId="21" fillId="0" borderId="80" xfId="10" applyFont="1" applyFill="1" applyBorder="1" applyAlignment="1">
      <alignment horizontal="center" vertical="center" wrapText="1"/>
    </xf>
    <xf numFmtId="0" fontId="156" fillId="0" borderId="0" xfId="0" applyFont="1" applyAlignment="1">
      <alignment horizontal="left" vertical="center" wrapText="1"/>
    </xf>
    <xf numFmtId="0" fontId="158" fillId="75" borderId="81" xfId="0" applyFont="1" applyFill="1" applyBorder="1" applyAlignment="1">
      <alignment horizontal="left"/>
    </xf>
    <xf numFmtId="0" fontId="158" fillId="75" borderId="9" xfId="0" applyFont="1" applyFill="1" applyBorder="1" applyAlignment="1">
      <alignment horizontal="left"/>
    </xf>
    <xf numFmtId="0" fontId="12" fillId="6" borderId="0" xfId="0" applyFont="1" applyFill="1" applyAlignment="1">
      <alignment horizontal="left" wrapText="1"/>
    </xf>
    <xf numFmtId="0" fontId="12" fillId="6" borderId="0" xfId="0" applyFont="1" applyFill="1" applyAlignment="1">
      <alignment horizontal="left" vertical="top" wrapText="1"/>
    </xf>
    <xf numFmtId="0" fontId="59" fillId="75" borderId="62" xfId="0" applyFont="1" applyFill="1" applyBorder="1" applyAlignment="1">
      <alignment horizontal="center"/>
    </xf>
    <xf numFmtId="0" fontId="59" fillId="75" borderId="63" xfId="0" applyFont="1" applyFill="1" applyBorder="1" applyAlignment="1">
      <alignment horizontal="center"/>
    </xf>
    <xf numFmtId="0" fontId="59" fillId="75" borderId="88" xfId="0" applyFont="1" applyFill="1" applyBorder="1" applyAlignment="1">
      <alignment horizontal="center"/>
    </xf>
    <xf numFmtId="0" fontId="59" fillId="75" borderId="48" xfId="0" applyFont="1" applyFill="1" applyBorder="1" applyAlignment="1">
      <alignment horizontal="center"/>
    </xf>
    <xf numFmtId="0" fontId="59" fillId="75" borderId="46" xfId="0" applyFont="1" applyFill="1" applyBorder="1" applyAlignment="1">
      <alignment horizontal="center"/>
    </xf>
    <xf numFmtId="0" fontId="59" fillId="75" borderId="47" xfId="0" applyFont="1" applyFill="1" applyBorder="1" applyAlignment="1">
      <alignment horizontal="center"/>
    </xf>
    <xf numFmtId="0" fontId="11" fillId="76" borderId="81"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1" fillId="75" borderId="81" xfId="0" applyFont="1" applyFill="1" applyBorder="1" applyAlignment="1">
      <alignment horizontal="left"/>
    </xf>
    <xf numFmtId="0" fontId="11" fillId="75" borderId="10" xfId="0" applyFont="1" applyFill="1" applyBorder="1" applyAlignment="1">
      <alignment horizontal="left"/>
    </xf>
    <xf numFmtId="0" fontId="11" fillId="75" borderId="9" xfId="0" applyFont="1" applyFill="1" applyBorder="1" applyAlignment="1">
      <alignment horizontal="left"/>
    </xf>
    <xf numFmtId="0" fontId="12" fillId="6" borderId="0" xfId="0" applyFont="1" applyFill="1" applyAlignment="1">
      <alignment vertical="top" wrapText="1"/>
    </xf>
    <xf numFmtId="0" fontId="12" fillId="0" borderId="0" xfId="0" applyFont="1" applyAlignment="1">
      <alignment vertical="top" wrapText="1"/>
    </xf>
    <xf numFmtId="0" fontId="17" fillId="76" borderId="81" xfId="0" applyFont="1" applyFill="1" applyBorder="1" applyAlignment="1">
      <alignment horizontal="left"/>
    </xf>
    <xf numFmtId="0" fontId="17" fillId="76" borderId="10" xfId="0" applyFont="1" applyFill="1" applyBorder="1" applyAlignment="1">
      <alignment horizontal="left"/>
    </xf>
    <xf numFmtId="0" fontId="17" fillId="76" borderId="9" xfId="0" applyFont="1" applyFill="1" applyBorder="1" applyAlignment="1">
      <alignment horizontal="left"/>
    </xf>
    <xf numFmtId="0" fontId="11" fillId="76" borderId="81" xfId="0" applyFont="1" applyFill="1" applyBorder="1" applyAlignment="1">
      <alignment horizontal="left" vertical="center" wrapText="1"/>
    </xf>
    <xf numFmtId="0" fontId="11" fillId="76" borderId="10" xfId="0" applyFont="1" applyFill="1" applyBorder="1" applyAlignment="1">
      <alignment horizontal="left" vertical="center" wrapText="1"/>
    </xf>
    <xf numFmtId="0" fontId="11" fillId="76" borderId="9" xfId="0" applyFont="1" applyFill="1" applyBorder="1" applyAlignment="1">
      <alignment horizontal="left" vertical="center" wrapText="1"/>
    </xf>
    <xf numFmtId="0" fontId="158" fillId="75" borderId="81" xfId="0" applyFont="1" applyFill="1" applyBorder="1" applyAlignment="1">
      <alignment horizontal="left" vertical="center"/>
    </xf>
    <xf numFmtId="0" fontId="158" fillId="75" borderId="9" xfId="0" applyFont="1" applyFill="1" applyBorder="1" applyAlignment="1">
      <alignment horizontal="left" vertical="center"/>
    </xf>
    <xf numFmtId="0" fontId="11" fillId="76" borderId="81" xfId="0" applyFont="1" applyFill="1" applyBorder="1" applyAlignment="1">
      <alignment vertical="center" wrapText="1"/>
    </xf>
    <xf numFmtId="0" fontId="11" fillId="76" borderId="10" xfId="0" applyFont="1" applyFill="1" applyBorder="1" applyAlignment="1">
      <alignment vertical="center" wrapText="1"/>
    </xf>
    <xf numFmtId="0" fontId="11" fillId="76" borderId="9" xfId="0" applyFont="1" applyFill="1" applyBorder="1" applyAlignment="1">
      <alignment vertical="center" wrapText="1"/>
    </xf>
    <xf numFmtId="0" fontId="59" fillId="75" borderId="86" xfId="0" applyFont="1" applyFill="1" applyBorder="1" applyAlignment="1">
      <alignment horizontal="left" vertical="center" wrapText="1"/>
    </xf>
    <xf numFmtId="0" fontId="59" fillId="75" borderId="87" xfId="0" applyFont="1" applyFill="1" applyBorder="1" applyAlignment="1">
      <alignment horizontal="left" vertical="center" wrapText="1"/>
    </xf>
    <xf numFmtId="0" fontId="59" fillId="75" borderId="7" xfId="0" applyFont="1" applyFill="1" applyBorder="1" applyAlignment="1">
      <alignment horizontal="left" vertical="center" wrapText="1"/>
    </xf>
    <xf numFmtId="0" fontId="59" fillId="75" borderId="4" xfId="0" applyFont="1" applyFill="1" applyBorder="1" applyAlignment="1">
      <alignment horizontal="left" vertical="center" wrapText="1"/>
    </xf>
    <xf numFmtId="0" fontId="59" fillId="75"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0" borderId="80" xfId="0" applyFont="1" applyBorder="1" applyAlignment="1">
      <alignment horizontal="justify" vertical="center" wrapText="1"/>
    </xf>
    <xf numFmtId="0" fontId="17" fillId="76" borderId="81" xfId="0" applyFont="1" applyFill="1" applyBorder="1" applyAlignment="1">
      <alignment horizontal="left" vertical="center" wrapText="1"/>
    </xf>
    <xf numFmtId="0" fontId="17" fillId="76" borderId="10" xfId="0" applyFont="1" applyFill="1" applyBorder="1" applyAlignment="1">
      <alignment horizontal="left" vertical="center" wrapText="1"/>
    </xf>
    <xf numFmtId="0" fontId="17" fillId="76" borderId="9" xfId="0" applyFont="1" applyFill="1" applyBorder="1" applyAlignment="1">
      <alignment horizontal="left" vertical="center" wrapText="1"/>
    </xf>
    <xf numFmtId="205" fontId="12" fillId="0" borderId="85" xfId="2892" applyNumberFormat="1" applyFont="1" applyBorder="1" applyAlignment="1">
      <alignment horizontal="left" vertical="center" wrapText="1"/>
    </xf>
    <xf numFmtId="205" fontId="12" fillId="0" borderId="14" xfId="2892" applyNumberFormat="1" applyFont="1" applyBorder="1" applyAlignment="1">
      <alignment horizontal="left" vertical="center" wrapText="1"/>
    </xf>
    <xf numFmtId="205" fontId="12" fillId="0" borderId="6" xfId="2892" applyNumberFormat="1" applyFont="1" applyBorder="1" applyAlignment="1">
      <alignment horizontal="left" vertical="center" wrapText="1"/>
    </xf>
    <xf numFmtId="205" fontId="12" fillId="0" borderId="85" xfId="2892" applyNumberFormat="1" applyFont="1" applyBorder="1" applyAlignment="1">
      <alignment horizontal="center" vertical="center" wrapText="1"/>
    </xf>
    <xf numFmtId="205" fontId="12" fillId="0" borderId="14" xfId="2892" applyNumberFormat="1" applyFont="1" applyBorder="1" applyAlignment="1">
      <alignment horizontal="center" vertical="center" wrapText="1"/>
    </xf>
    <xf numFmtId="205" fontId="12" fillId="0" borderId="6" xfId="2892" applyNumberFormat="1" applyFont="1" applyBorder="1" applyAlignment="1">
      <alignment horizontal="center" vertical="center" wrapText="1"/>
    </xf>
    <xf numFmtId="0" fontId="59" fillId="75" borderId="81" xfId="0" applyFont="1" applyFill="1" applyBorder="1" applyAlignment="1">
      <alignment horizontal="left" vertical="center"/>
    </xf>
    <xf numFmtId="0" fontId="59" fillId="75" borderId="9" xfId="0" applyFont="1" applyFill="1" applyBorder="1" applyAlignment="1">
      <alignment horizontal="left" vertical="center"/>
    </xf>
    <xf numFmtId="0" fontId="11" fillId="76" borderId="80" xfId="0" applyFont="1" applyFill="1" applyBorder="1" applyAlignment="1">
      <alignment horizontal="left" vertical="center"/>
    </xf>
    <xf numFmtId="0" fontId="59" fillId="75" borderId="85" xfId="0" applyFont="1" applyFill="1" applyBorder="1" applyAlignment="1">
      <alignment horizontal="left" vertical="center"/>
    </xf>
    <xf numFmtId="0" fontId="59" fillId="75" borderId="6" xfId="0" applyFont="1" applyFill="1" applyBorder="1" applyAlignment="1">
      <alignment horizontal="left" vertical="center"/>
    </xf>
    <xf numFmtId="0" fontId="59" fillId="75" borderId="85" xfId="0" applyFont="1" applyFill="1" applyBorder="1" applyAlignment="1">
      <alignment horizontal="center" vertical="center" wrapText="1"/>
    </xf>
    <xf numFmtId="0" fontId="59" fillId="75" borderId="6" xfId="0" applyFont="1" applyFill="1" applyBorder="1" applyAlignment="1">
      <alignment horizontal="center" vertical="center" wrapText="1"/>
    </xf>
    <xf numFmtId="15" fontId="59" fillId="75" borderId="87" xfId="0" quotePrefix="1" applyNumberFormat="1" applyFont="1" applyFill="1" applyBorder="1" applyAlignment="1">
      <alignment horizontal="center" vertical="center" wrapText="1"/>
    </xf>
    <xf numFmtId="0" fontId="59" fillId="75" borderId="4" xfId="0" applyFont="1" applyFill="1" applyBorder="1" applyAlignment="1">
      <alignment horizontal="center" vertical="center" wrapText="1"/>
    </xf>
    <xf numFmtId="0" fontId="17" fillId="76" borderId="80" xfId="0" applyFont="1" applyFill="1" applyBorder="1" applyAlignment="1">
      <alignment horizontal="left" vertical="center"/>
    </xf>
    <xf numFmtId="0" fontId="59" fillId="75" borderId="86" xfId="80" applyFont="1" applyFill="1" applyBorder="1" applyAlignment="1">
      <alignment horizontal="center" vertical="center" wrapText="1"/>
    </xf>
    <xf numFmtId="0" fontId="59" fillId="75" borderId="89" xfId="80" applyFont="1" applyFill="1" applyBorder="1" applyAlignment="1">
      <alignment horizontal="center" vertical="center" wrapText="1"/>
    </xf>
    <xf numFmtId="0" fontId="59" fillId="75" borderId="87" xfId="80" applyFont="1" applyFill="1" applyBorder="1" applyAlignment="1">
      <alignment horizontal="center" vertical="center" wrapText="1"/>
    </xf>
    <xf numFmtId="0" fontId="59" fillId="75" borderId="7" xfId="80" applyFont="1" applyFill="1" applyBorder="1" applyAlignment="1">
      <alignment horizontal="center" vertical="center" wrapText="1"/>
    </xf>
    <xf numFmtId="0" fontId="59" fillId="75" borderId="12" xfId="80" applyFont="1" applyFill="1" applyBorder="1" applyAlignment="1">
      <alignment horizontal="center" vertical="center" wrapText="1"/>
    </xf>
    <xf numFmtId="0" fontId="59" fillId="75" borderId="5" xfId="80" applyFont="1" applyFill="1" applyBorder="1" applyAlignment="1">
      <alignment horizontal="center" vertical="center" wrapText="1"/>
    </xf>
    <xf numFmtId="0" fontId="59" fillId="75" borderId="14" xfId="0" applyFont="1" applyFill="1" applyBorder="1" applyAlignment="1">
      <alignment horizontal="center" vertical="center" wrapText="1"/>
    </xf>
    <xf numFmtId="0" fontId="59" fillId="75" borderId="85" xfId="0" applyFont="1" applyFill="1" applyBorder="1" applyAlignment="1">
      <alignment horizontal="left" vertical="center" wrapText="1"/>
    </xf>
    <xf numFmtId="0" fontId="59" fillId="75" borderId="14" xfId="0" applyFont="1" applyFill="1" applyBorder="1" applyAlignment="1">
      <alignment horizontal="left" vertical="center" wrapText="1"/>
    </xf>
    <xf numFmtId="0" fontId="59" fillId="75" borderId="6" xfId="0" applyFont="1" applyFill="1" applyBorder="1" applyAlignment="1">
      <alignment horizontal="left" vertical="center" wrapText="1"/>
    </xf>
    <xf numFmtId="0" fontId="59" fillId="75" borderId="4" xfId="80" applyFont="1" applyFill="1" applyBorder="1" applyAlignment="1">
      <alignment horizontal="center" vertical="center" wrapText="1"/>
    </xf>
    <xf numFmtId="0" fontId="59" fillId="75" borderId="81" xfId="0" applyFont="1" applyFill="1" applyBorder="1" applyAlignment="1">
      <alignment horizontal="left"/>
    </xf>
    <xf numFmtId="0" fontId="59" fillId="75" borderId="9" xfId="0" applyFont="1" applyFill="1" applyBorder="1" applyAlignment="1">
      <alignment horizontal="left"/>
    </xf>
    <xf numFmtId="0" fontId="161" fillId="76" borderId="81" xfId="80" applyFont="1" applyFill="1" applyBorder="1" applyAlignment="1">
      <alignment horizontal="left" wrapText="1"/>
    </xf>
    <xf numFmtId="0" fontId="161" fillId="76" borderId="10" xfId="80" applyFont="1" applyFill="1" applyBorder="1" applyAlignment="1">
      <alignment horizontal="left" wrapText="1"/>
    </xf>
    <xf numFmtId="0" fontId="161" fillId="76" borderId="9" xfId="80" applyFont="1" applyFill="1" applyBorder="1" applyAlignment="1">
      <alignment horizontal="left" wrapText="1"/>
    </xf>
    <xf numFmtId="0" fontId="161" fillId="76" borderId="81" xfId="80" applyFont="1" applyFill="1" applyBorder="1" applyAlignment="1">
      <alignment horizontal="left"/>
    </xf>
    <xf numFmtId="0" fontId="161" fillId="76" borderId="10" xfId="80" applyFont="1" applyFill="1" applyBorder="1" applyAlignment="1">
      <alignment horizontal="left"/>
    </xf>
    <xf numFmtId="0" fontId="161" fillId="76" borderId="9" xfId="80" applyFont="1" applyFill="1" applyBorder="1" applyAlignment="1">
      <alignment horizontal="left"/>
    </xf>
    <xf numFmtId="0" fontId="59" fillId="75" borderId="86" xfId="0" applyFont="1" applyFill="1" applyBorder="1" applyAlignment="1">
      <alignment horizontal="left" vertical="center"/>
    </xf>
    <xf numFmtId="0" fontId="59" fillId="75" borderId="87" xfId="0" applyFont="1" applyFill="1" applyBorder="1" applyAlignment="1">
      <alignment horizontal="left" vertical="center"/>
    </xf>
    <xf numFmtId="0" fontId="59" fillId="75" borderId="51" xfId="0" applyFont="1" applyFill="1" applyBorder="1" applyAlignment="1">
      <alignment horizontal="left" vertical="center"/>
    </xf>
    <xf numFmtId="0" fontId="59" fillId="75" borderId="52" xfId="0" applyFont="1" applyFill="1" applyBorder="1" applyAlignment="1">
      <alignment horizontal="left" vertical="center"/>
    </xf>
    <xf numFmtId="0" fontId="59" fillId="75" borderId="80" xfId="0" applyFont="1" applyFill="1" applyBorder="1" applyAlignment="1">
      <alignment horizontal="center"/>
    </xf>
    <xf numFmtId="0" fontId="161" fillId="76" borderId="7" xfId="80" applyFont="1" applyFill="1" applyBorder="1" applyAlignment="1">
      <alignment horizontal="left"/>
    </xf>
    <xf numFmtId="0" fontId="161" fillId="76" borderId="12" xfId="80" applyFont="1" applyFill="1" applyBorder="1" applyAlignment="1">
      <alignment horizontal="left"/>
    </xf>
    <xf numFmtId="0" fontId="161" fillId="76" borderId="4" xfId="80" applyFont="1" applyFill="1" applyBorder="1" applyAlignment="1">
      <alignment horizontal="left"/>
    </xf>
    <xf numFmtId="0" fontId="161" fillId="76" borderId="81" xfId="80" applyFont="1" applyFill="1" applyBorder="1" applyAlignment="1">
      <alignment horizontal="left" vertical="center" wrapText="1"/>
    </xf>
    <xf numFmtId="0" fontId="161" fillId="76" borderId="10" xfId="80" applyFont="1" applyFill="1" applyBorder="1" applyAlignment="1">
      <alignment horizontal="left" vertical="center" wrapText="1"/>
    </xf>
    <xf numFmtId="0" fontId="161" fillId="76" borderId="9" xfId="80" applyFont="1" applyFill="1" applyBorder="1" applyAlignment="1">
      <alignment horizontal="left" vertical="center" wrapText="1"/>
    </xf>
    <xf numFmtId="0" fontId="59" fillId="75" borderId="81" xfId="10" applyFont="1" applyFill="1" applyBorder="1" applyAlignment="1">
      <alignment horizontal="left" vertical="center"/>
    </xf>
    <xf numFmtId="0" fontId="59" fillId="75" borderId="9" xfId="10" applyFont="1" applyFill="1" applyBorder="1" applyAlignment="1">
      <alignment horizontal="left" vertical="center"/>
    </xf>
    <xf numFmtId="0" fontId="158" fillId="75" borderId="81" xfId="145" applyFont="1" applyFill="1" applyBorder="1" applyAlignment="1">
      <alignment horizontal="center" vertical="top"/>
    </xf>
    <xf numFmtId="0" fontId="158" fillId="75" borderId="9" xfId="145" applyFont="1" applyFill="1" applyBorder="1" applyAlignment="1">
      <alignment horizontal="center" vertical="top"/>
    </xf>
    <xf numFmtId="0" fontId="59" fillId="75" borderId="81" xfId="0" applyFont="1" applyFill="1" applyBorder="1" applyAlignment="1">
      <alignment horizontal="left" vertical="center" wrapText="1"/>
    </xf>
    <xf numFmtId="0" fontId="59" fillId="75" borderId="9" xfId="0" applyFont="1" applyFill="1" applyBorder="1" applyAlignment="1">
      <alignment horizontal="left" vertical="center" wrapText="1"/>
    </xf>
    <xf numFmtId="0" fontId="59" fillId="75" borderId="81" xfId="80" applyFont="1" applyFill="1" applyBorder="1" applyAlignment="1">
      <alignment horizontal="center" vertical="center" wrapText="1"/>
    </xf>
    <xf numFmtId="0" fontId="59" fillId="75" borderId="10" xfId="80" applyFont="1" applyFill="1" applyBorder="1" applyAlignment="1">
      <alignment horizontal="center" vertical="center" wrapText="1"/>
    </xf>
    <xf numFmtId="0" fontId="59" fillId="75" borderId="9" xfId="80" applyFont="1" applyFill="1" applyBorder="1" applyAlignment="1">
      <alignment horizontal="center" vertical="center" wrapText="1"/>
    </xf>
    <xf numFmtId="0" fontId="59" fillId="75" borderId="86" xfId="0" applyFont="1" applyFill="1" applyBorder="1" applyAlignment="1">
      <alignment horizontal="center" vertical="center" wrapText="1"/>
    </xf>
    <xf numFmtId="0" fontId="59" fillId="75" borderId="7" xfId="0" applyFont="1" applyFill="1" applyBorder="1" applyAlignment="1">
      <alignment horizontal="center" vertical="center" wrapText="1"/>
    </xf>
    <xf numFmtId="0" fontId="59" fillId="75" borderId="81" xfId="80" applyFont="1" applyFill="1" applyBorder="1" applyAlignment="1">
      <alignment vertical="center"/>
    </xf>
    <xf numFmtId="0" fontId="59" fillId="75" borderId="86" xfId="0" applyFont="1" applyFill="1" applyBorder="1" applyAlignment="1">
      <alignment vertical="center"/>
    </xf>
    <xf numFmtId="0" fontId="59" fillId="75" borderId="81" xfId="0" applyFont="1" applyFill="1" applyBorder="1" applyAlignment="1">
      <alignment horizontal="center" vertical="center" wrapText="1"/>
    </xf>
    <xf numFmtId="49" fontId="59" fillId="75" borderId="81" xfId="0" applyNumberFormat="1" applyFont="1" applyFill="1" applyBorder="1" applyAlignment="1">
      <alignment horizontal="center" vertical="center" wrapText="1"/>
    </xf>
    <xf numFmtId="49" fontId="59" fillId="75" borderId="9" xfId="0" applyNumberFormat="1" applyFont="1" applyFill="1" applyBorder="1" applyAlignment="1">
      <alignment horizontal="center" vertical="center" wrapText="1"/>
    </xf>
    <xf numFmtId="49" fontId="59" fillId="75" borderId="89" xfId="0" applyNumberFormat="1" applyFont="1" applyFill="1" applyBorder="1" applyAlignment="1">
      <alignment horizontal="center" vertical="center" wrapText="1"/>
    </xf>
    <xf numFmtId="49" fontId="59" fillId="75" borderId="10" xfId="0" applyNumberFormat="1" applyFont="1" applyFill="1" applyBorder="1" applyAlignment="1">
      <alignment horizontal="center" vertical="center" wrapText="1"/>
    </xf>
    <xf numFmtId="49" fontId="59" fillId="75" borderId="0" xfId="0" applyNumberFormat="1" applyFont="1" applyFill="1" applyAlignment="1">
      <alignment horizontal="center" vertical="center" wrapText="1"/>
    </xf>
    <xf numFmtId="49" fontId="59" fillId="75" borderId="86" xfId="0" applyNumberFormat="1" applyFont="1" applyFill="1" applyBorder="1" applyAlignment="1">
      <alignment horizontal="center" vertical="center" wrapText="1"/>
    </xf>
    <xf numFmtId="49" fontId="59" fillId="75" borderId="85" xfId="0" applyNumberFormat="1" applyFont="1" applyFill="1" applyBorder="1" applyAlignment="1">
      <alignment horizontal="center" vertical="center" wrapText="1"/>
    </xf>
    <xf numFmtId="49" fontId="59" fillId="75" borderId="6" xfId="0" applyNumberFormat="1" applyFont="1" applyFill="1" applyBorder="1" applyAlignment="1">
      <alignment horizontal="center" vertical="center" wrapText="1"/>
    </xf>
    <xf numFmtId="49" fontId="59" fillId="75" borderId="5" xfId="0" applyNumberFormat="1" applyFont="1" applyFill="1" applyBorder="1" applyAlignment="1">
      <alignment horizontal="center" vertical="center" wrapText="1"/>
    </xf>
    <xf numFmtId="49" fontId="59" fillId="75" borderId="4" xfId="0" applyNumberFormat="1" applyFont="1" applyFill="1" applyBorder="1" applyAlignment="1">
      <alignment horizontal="center" vertical="center" wrapText="1"/>
    </xf>
    <xf numFmtId="49" fontId="185" fillId="6" borderId="0" xfId="0" applyNumberFormat="1" applyFont="1" applyFill="1" applyAlignment="1">
      <alignment horizontal="justify" vertical="center" wrapText="1"/>
    </xf>
    <xf numFmtId="49" fontId="59" fillId="75" borderId="86" xfId="0" applyNumberFormat="1" applyFont="1" applyFill="1" applyBorder="1" applyAlignment="1">
      <alignment horizontal="left" vertical="center" wrapText="1"/>
    </xf>
    <xf numFmtId="49" fontId="59" fillId="75" borderId="87" xfId="0" applyNumberFormat="1" applyFont="1" applyFill="1" applyBorder="1" applyAlignment="1">
      <alignment horizontal="left" vertical="center" wrapText="1"/>
    </xf>
    <xf numFmtId="49" fontId="59" fillId="75" borderId="3" xfId="0" applyNumberFormat="1" applyFont="1" applyFill="1" applyBorder="1" applyAlignment="1">
      <alignment horizontal="left" vertical="center" wrapText="1"/>
    </xf>
    <xf numFmtId="49" fontId="59" fillId="75" borderId="5" xfId="0" applyNumberFormat="1" applyFont="1" applyFill="1" applyBorder="1" applyAlignment="1">
      <alignment horizontal="left" vertical="center" wrapText="1"/>
    </xf>
    <xf numFmtId="49" fontId="59" fillId="75" borderId="7" xfId="0" applyNumberFormat="1" applyFont="1" applyFill="1" applyBorder="1" applyAlignment="1">
      <alignment horizontal="left" vertical="center" wrapText="1"/>
    </xf>
    <xf numFmtId="49" fontId="59" fillId="75" borderId="4" xfId="0" applyNumberFormat="1" applyFont="1" applyFill="1" applyBorder="1" applyAlignment="1">
      <alignment horizontal="left" vertical="center" wrapText="1"/>
    </xf>
    <xf numFmtId="49" fontId="59" fillId="75" borderId="12" xfId="0" applyNumberFormat="1" applyFont="1" applyFill="1" applyBorder="1" applyAlignment="1">
      <alignment horizontal="center" vertical="center" wrapText="1"/>
    </xf>
    <xf numFmtId="49" fontId="34" fillId="6" borderId="0" xfId="0" applyNumberFormat="1" applyFont="1" applyFill="1" applyAlignment="1">
      <alignment vertical="center" wrapText="1"/>
    </xf>
    <xf numFmtId="49" fontId="29" fillId="6" borderId="0" xfId="0" applyNumberFormat="1" applyFont="1" applyFill="1" applyAlignment="1">
      <alignment horizontal="justify" vertical="center" wrapText="1"/>
    </xf>
    <xf numFmtId="0" fontId="170" fillId="75" borderId="86" xfId="80" applyFont="1" applyFill="1" applyBorder="1" applyAlignment="1">
      <alignment horizontal="left" vertical="center"/>
    </xf>
    <xf numFmtId="0" fontId="170" fillId="75" borderId="87" xfId="80" applyFont="1" applyFill="1" applyBorder="1" applyAlignment="1">
      <alignment horizontal="left" vertical="center"/>
    </xf>
    <xf numFmtId="0" fontId="170" fillId="75" borderId="7" xfId="80" applyFont="1" applyFill="1" applyBorder="1" applyAlignment="1">
      <alignment horizontal="left" vertical="center"/>
    </xf>
    <xf numFmtId="0" fontId="170" fillId="75" borderId="4" xfId="80" applyFont="1" applyFill="1" applyBorder="1" applyAlignment="1">
      <alignment horizontal="left" vertical="center"/>
    </xf>
    <xf numFmtId="0" fontId="170" fillId="75" borderId="80" xfId="80" applyFont="1" applyFill="1" applyBorder="1" applyAlignment="1">
      <alignment horizontal="center"/>
    </xf>
    <xf numFmtId="0" fontId="23" fillId="0" borderId="0" xfId="0" applyFont="1" applyAlignment="1">
      <alignment vertical="center"/>
    </xf>
    <xf numFmtId="0" fontId="37" fillId="0" borderId="0" xfId="0" applyFont="1" applyAlignment="1">
      <alignment horizontal="justify" vertical="center" wrapText="1"/>
    </xf>
    <xf numFmtId="0" fontId="23" fillId="0" borderId="0" xfId="0" applyFont="1" applyAlignment="1">
      <alignment horizontal="justify" vertical="center"/>
    </xf>
    <xf numFmtId="0" fontId="36" fillId="0" borderId="0" xfId="0" applyFont="1" applyAlignment="1">
      <alignment horizontal="justify" vertical="center"/>
    </xf>
    <xf numFmtId="0" fontId="36" fillId="0" borderId="0" xfId="0" applyFont="1" applyAlignment="1">
      <alignment horizontal="justify" vertical="center" wrapText="1"/>
    </xf>
    <xf numFmtId="0" fontId="35" fillId="0" borderId="0" xfId="0" applyFont="1" applyAlignment="1"/>
    <xf numFmtId="0" fontId="59" fillId="75" borderId="3" xfId="0" applyFont="1" applyFill="1" applyBorder="1" applyAlignment="1">
      <alignment horizontal="left" vertical="center"/>
    </xf>
    <xf numFmtId="0" fontId="59" fillId="75" borderId="5" xfId="0" applyFont="1" applyFill="1" applyBorder="1" applyAlignment="1">
      <alignment horizontal="left" vertical="center"/>
    </xf>
    <xf numFmtId="0" fontId="59" fillId="75" borderId="7" xfId="0" applyFont="1" applyFill="1" applyBorder="1" applyAlignment="1">
      <alignment horizontal="left" vertical="center"/>
    </xf>
    <xf numFmtId="0" fontId="59" fillId="75" borderId="4" xfId="0" applyFont="1" applyFill="1" applyBorder="1" applyAlignment="1">
      <alignment horizontal="left" vertical="center"/>
    </xf>
    <xf numFmtId="0" fontId="59" fillId="75" borderId="0" xfId="0" applyFont="1" applyFill="1" applyAlignment="1">
      <alignment horizontal="center" vertical="center"/>
    </xf>
    <xf numFmtId="0" fontId="59" fillId="75" borderId="60" xfId="0" applyFont="1" applyFill="1" applyBorder="1" applyAlignment="1">
      <alignment horizontal="center" vertical="center" wrapText="1"/>
    </xf>
    <xf numFmtId="0" fontId="59" fillId="75" borderId="53" xfId="0" applyFont="1" applyFill="1" applyBorder="1" applyAlignment="1">
      <alignment horizontal="center" vertical="center" wrapText="1"/>
    </xf>
    <xf numFmtId="0" fontId="59" fillId="75" borderId="58" xfId="0" applyFont="1" applyFill="1" applyBorder="1" applyAlignment="1">
      <alignment horizontal="center" vertical="center" wrapText="1"/>
    </xf>
    <xf numFmtId="0" fontId="59" fillId="75" borderId="59" xfId="0" applyFont="1" applyFill="1" applyBorder="1" applyAlignment="1">
      <alignment horizontal="center" vertical="center" wrapText="1"/>
    </xf>
    <xf numFmtId="0" fontId="59" fillId="75" borderId="54" xfId="0" applyFont="1" applyFill="1" applyBorder="1" applyAlignment="1">
      <alignment horizontal="center" vertical="center"/>
    </xf>
    <xf numFmtId="0" fontId="59" fillId="75" borderId="53" xfId="0" applyFont="1" applyFill="1" applyBorder="1" applyAlignment="1">
      <alignment horizontal="center" vertical="center"/>
    </xf>
    <xf numFmtId="0" fontId="30" fillId="6" borderId="0" xfId="0" applyFont="1" applyFill="1" applyAlignment="1">
      <alignment horizontal="justify" vertical="center" wrapText="1"/>
    </xf>
    <xf numFmtId="0" fontId="59" fillId="75" borderId="80" xfId="0" applyFont="1" applyFill="1" applyBorder="1" applyAlignment="1">
      <alignment horizontal="center" vertical="center"/>
    </xf>
    <xf numFmtId="0" fontId="29" fillId="6" borderId="0" xfId="0" applyFont="1" applyFill="1" applyAlignment="1">
      <alignment horizontal="justify" vertical="center"/>
    </xf>
    <xf numFmtId="0" fontId="169" fillId="6" borderId="0" xfId="0" applyFont="1" applyFill="1" applyAlignment="1">
      <alignment horizontal="justify" vertical="center" wrapText="1"/>
    </xf>
    <xf numFmtId="0" fontId="59" fillId="75" borderId="56" xfId="0" applyFont="1" applyFill="1" applyBorder="1" applyAlignment="1">
      <alignment horizontal="center" vertical="center" wrapText="1"/>
    </xf>
    <xf numFmtId="0" fontId="59" fillId="75" borderId="9" xfId="82" applyFont="1" applyFill="1" applyBorder="1" applyAlignment="1">
      <alignment horizontal="center" vertical="center" wrapText="1"/>
    </xf>
    <xf numFmtId="0" fontId="59" fillId="75" borderId="80" xfId="82" applyFont="1" applyFill="1" applyBorder="1" applyAlignment="1">
      <alignment horizontal="center" vertical="center" wrapText="1"/>
    </xf>
    <xf numFmtId="0" fontId="59" fillId="75" borderId="81" xfId="82" applyFont="1" applyFill="1" applyBorder="1" applyAlignment="1">
      <alignment horizontal="center" vertical="center" wrapText="1"/>
    </xf>
    <xf numFmtId="0" fontId="163" fillId="75" borderId="80" xfId="82" applyFont="1" applyFill="1" applyBorder="1" applyAlignment="1">
      <alignment horizontal="center" vertical="center" wrapText="1"/>
    </xf>
    <xf numFmtId="9" fontId="163" fillId="75" borderId="80" xfId="82" applyNumberFormat="1" applyFont="1" applyFill="1" applyBorder="1" applyAlignment="1">
      <alignment horizontal="center" vertical="center" wrapText="1"/>
    </xf>
    <xf numFmtId="0" fontId="59" fillId="75" borderId="81" xfId="0" applyFont="1" applyFill="1" applyBorder="1" applyAlignment="1">
      <alignment horizontal="center"/>
    </xf>
    <xf numFmtId="0" fontId="59" fillId="75" borderId="10" xfId="0" applyFont="1" applyFill="1" applyBorder="1" applyAlignment="1">
      <alignment horizontal="center"/>
    </xf>
    <xf numFmtId="0" fontId="59" fillId="75" borderId="9" xfId="0" applyFont="1" applyFill="1" applyBorder="1" applyAlignment="1">
      <alignment horizontal="center"/>
    </xf>
    <xf numFmtId="0" fontId="59" fillId="75" borderId="85" xfId="0" applyFont="1" applyFill="1" applyBorder="1" applyAlignment="1">
      <alignment horizontal="center" vertical="center"/>
    </xf>
    <xf numFmtId="0" fontId="59" fillId="75" borderId="6" xfId="0" applyFont="1" applyFill="1" applyBorder="1" applyAlignment="1">
      <alignment horizontal="center" vertical="center"/>
    </xf>
    <xf numFmtId="0" fontId="59" fillId="75" borderId="9" xfId="0" applyFont="1" applyFill="1" applyBorder="1" applyAlignment="1">
      <alignment horizontal="center" vertical="center" wrapText="1"/>
    </xf>
    <xf numFmtId="0" fontId="59" fillId="75" borderId="10" xfId="0" applyFont="1" applyFill="1" applyBorder="1" applyAlignment="1">
      <alignment horizontal="center" vertical="center" wrapText="1"/>
    </xf>
    <xf numFmtId="0" fontId="59" fillId="75" borderId="14" xfId="0" applyFont="1" applyFill="1" applyBorder="1" applyAlignment="1">
      <alignment horizontal="left" vertical="center"/>
    </xf>
    <xf numFmtId="0" fontId="0" fillId="0" borderId="0" xfId="0" applyAlignment="1"/>
    <xf numFmtId="0" fontId="59" fillId="75" borderId="80" xfId="9" applyFont="1" applyFill="1" applyBorder="1" applyAlignment="1">
      <alignment horizontal="center" vertical="center" wrapText="1"/>
    </xf>
    <xf numFmtId="0" fontId="12" fillId="0" borderId="8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85" xfId="2062" applyFont="1" applyBorder="1" applyAlignment="1">
      <alignment horizontal="left" vertical="center" wrapText="1"/>
    </xf>
    <xf numFmtId="0" fontId="12" fillId="0" borderId="14" xfId="2062" applyFont="1" applyBorder="1" applyAlignment="1">
      <alignment horizontal="left" vertical="center" wrapText="1"/>
    </xf>
    <xf numFmtId="0" fontId="12" fillId="0" borderId="6" xfId="2062" applyFont="1" applyBorder="1" applyAlignment="1">
      <alignment horizontal="left" vertical="center" wrapText="1"/>
    </xf>
    <xf numFmtId="0" fontId="59" fillId="75" borderId="87" xfId="0" applyFont="1" applyFill="1" applyBorder="1" applyAlignment="1">
      <alignment horizontal="center" vertical="center" wrapText="1"/>
    </xf>
    <xf numFmtId="0" fontId="33" fillId="6" borderId="0" xfId="2062" applyFont="1" applyFill="1" applyAlignment="1">
      <alignment horizontal="left" vertical="center" wrapText="1"/>
    </xf>
    <xf numFmtId="0" fontId="59" fillId="75" borderId="89" xfId="0" applyFont="1" applyFill="1" applyBorder="1" applyAlignment="1">
      <alignment horizontal="center" vertical="center" wrapText="1"/>
    </xf>
    <xf numFmtId="0" fontId="33" fillId="0" borderId="0" xfId="2062" applyFont="1" applyAlignment="1">
      <alignment horizontal="left" vertical="center" wrapText="1"/>
    </xf>
    <xf numFmtId="0" fontId="184" fillId="6" borderId="0" xfId="0" applyFont="1" applyFill="1" applyAlignment="1">
      <alignment horizontal="left" vertical="center" wrapText="1"/>
    </xf>
    <xf numFmtId="0" fontId="33" fillId="6" borderId="0" xfId="2062" applyFont="1" applyFill="1" applyAlignment="1">
      <alignment horizontal="left" vertical="center"/>
    </xf>
    <xf numFmtId="0" fontId="189" fillId="6" borderId="0" xfId="2062" applyFont="1" applyFill="1" applyAlignment="1">
      <alignment horizontal="left" wrapText="1"/>
    </xf>
    <xf numFmtId="0" fontId="64" fillId="6" borderId="0" xfId="2062" applyFont="1" applyFill="1" applyAlignment="1">
      <alignment horizontal="left" wrapText="1"/>
    </xf>
    <xf numFmtId="0" fontId="64" fillId="6" borderId="0" xfId="2062" applyFont="1" applyFill="1" applyAlignment="1">
      <alignment horizontal="left" vertical="center" wrapText="1"/>
    </xf>
    <xf numFmtId="0" fontId="158" fillId="75" borderId="86" xfId="0" applyFont="1" applyFill="1" applyBorder="1" applyAlignment="1">
      <alignment horizontal="center" vertical="center" wrapText="1"/>
    </xf>
    <xf numFmtId="0" fontId="158" fillId="75" borderId="89" xfId="0" applyFont="1" applyFill="1" applyBorder="1" applyAlignment="1">
      <alignment horizontal="center" vertical="center" wrapText="1"/>
    </xf>
    <xf numFmtId="0" fontId="158" fillId="75" borderId="87" xfId="0" applyFont="1" applyFill="1" applyBorder="1" applyAlignment="1">
      <alignment horizontal="center" vertical="center" wrapText="1"/>
    </xf>
    <xf numFmtId="0" fontId="158" fillId="75" borderId="81" xfId="0" applyFont="1" applyFill="1" applyBorder="1" applyAlignment="1">
      <alignment horizontal="center" vertical="center" wrapText="1"/>
    </xf>
    <xf numFmtId="0" fontId="158" fillId="75" borderId="10" xfId="0" applyFont="1" applyFill="1" applyBorder="1" applyAlignment="1">
      <alignment horizontal="center" vertical="center" wrapText="1"/>
    </xf>
    <xf numFmtId="0" fontId="158" fillId="75" borderId="49" xfId="0" applyFont="1" applyFill="1" applyBorder="1" applyAlignment="1">
      <alignment horizontal="center" vertical="center" wrapText="1"/>
    </xf>
    <xf numFmtId="0" fontId="158" fillId="75" borderId="50" xfId="0" applyFont="1" applyFill="1" applyBorder="1" applyAlignment="1">
      <alignment horizontal="center" vertical="center" wrapText="1"/>
    </xf>
    <xf numFmtId="0" fontId="20" fillId="6" borderId="0" xfId="0" applyFont="1" applyFill="1" applyAlignment="1">
      <alignment horizontal="left" vertical="top" wrapText="1"/>
    </xf>
    <xf numFmtId="0" fontId="0" fillId="0" borderId="85"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57" fillId="6" borderId="0" xfId="0" applyFont="1" applyFill="1" applyAlignment="1">
      <alignment horizontal="left"/>
    </xf>
    <xf numFmtId="0" fontId="156" fillId="6" borderId="85" xfId="0" applyFont="1" applyFill="1" applyBorder="1" applyAlignment="1">
      <alignment horizontal="center" vertical="center" wrapText="1"/>
    </xf>
    <xf numFmtId="0" fontId="156" fillId="6" borderId="14" xfId="0" applyFont="1" applyFill="1" applyBorder="1" applyAlignment="1">
      <alignment horizontal="center" vertical="center" wrapText="1"/>
    </xf>
    <xf numFmtId="0" fontId="156" fillId="6" borderId="6" xfId="0" applyFont="1" applyFill="1" applyBorder="1" applyAlignment="1">
      <alignment horizontal="center" vertical="center" wrapText="1"/>
    </xf>
    <xf numFmtId="0" fontId="61" fillId="75" borderId="85" xfId="0" applyFont="1" applyFill="1" applyBorder="1" applyAlignment="1">
      <alignment horizontal="center" vertical="center" wrapText="1"/>
    </xf>
    <xf numFmtId="0" fontId="61" fillId="75" borderId="14" xfId="0" applyFont="1" applyFill="1" applyBorder="1" applyAlignment="1">
      <alignment horizontal="center" vertical="center" wrapText="1"/>
    </xf>
    <xf numFmtId="0" fontId="33" fillId="6" borderId="0" xfId="0" applyFont="1" applyFill="1" applyAlignment="1">
      <alignment horizontal="left" vertical="top" wrapText="1"/>
    </xf>
    <xf numFmtId="0" fontId="33" fillId="6" borderId="0" xfId="2062" applyFont="1" applyFill="1" applyAlignment="1">
      <alignment horizontal="left" vertical="top"/>
    </xf>
    <xf numFmtId="0" fontId="33" fillId="6" borderId="0" xfId="2062" applyFont="1" applyFill="1" applyAlignment="1">
      <alignment horizontal="left" vertical="top" wrapText="1"/>
    </xf>
    <xf numFmtId="0" fontId="59" fillId="75" borderId="5" xfId="0" applyFont="1" applyFill="1" applyBorder="1" applyAlignment="1">
      <alignment horizontal="center" vertical="center" wrapText="1"/>
    </xf>
    <xf numFmtId="0" fontId="59" fillId="75" borderId="86" xfId="0" applyFont="1" applyFill="1" applyBorder="1" applyAlignment="1">
      <alignment horizontal="center" vertical="center"/>
    </xf>
    <xf numFmtId="0" fontId="59" fillId="75" borderId="89" xfId="0" applyFont="1" applyFill="1" applyBorder="1" applyAlignment="1">
      <alignment horizontal="center" vertical="center"/>
    </xf>
    <xf numFmtId="0" fontId="59" fillId="75" borderId="87" xfId="0" applyFont="1" applyFill="1" applyBorder="1" applyAlignment="1">
      <alignment horizontal="center" vertical="center"/>
    </xf>
    <xf numFmtId="0" fontId="59" fillId="75" borderId="86" xfId="0" applyFont="1" applyFill="1" applyBorder="1" applyAlignment="1">
      <alignment horizontal="center" wrapText="1"/>
    </xf>
    <xf numFmtId="0" fontId="59" fillId="75" borderId="89" xfId="0" applyFont="1" applyFill="1" applyBorder="1" applyAlignment="1">
      <alignment horizontal="center" wrapText="1"/>
    </xf>
    <xf numFmtId="0" fontId="59" fillId="75" borderId="87" xfId="0" applyFont="1" applyFill="1" applyBorder="1" applyAlignment="1">
      <alignment horizontal="center" wrapText="1"/>
    </xf>
    <xf numFmtId="0" fontId="17" fillId="76" borderId="81" xfId="0" applyFont="1" applyFill="1" applyBorder="1" applyAlignment="1">
      <alignment horizontal="left" vertical="center"/>
    </xf>
    <xf numFmtId="0" fontId="17" fillId="76" borderId="10" xfId="0" applyFont="1" applyFill="1" applyBorder="1" applyAlignment="1">
      <alignment horizontal="left" vertical="center"/>
    </xf>
    <xf numFmtId="0" fontId="17" fillId="76" borderId="9" xfId="0" applyFont="1" applyFill="1" applyBorder="1" applyAlignment="1">
      <alignment horizontal="left" vertical="center"/>
    </xf>
  </cellXfs>
  <cellStyles count="3337">
    <cellStyle name="%" xfId="3060"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79"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0"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1"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2"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3"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4"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09"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0"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1"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2"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3"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4"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7"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8"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29"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0"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1"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2"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39"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0"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1"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2"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3"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4"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5"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6" xr:uid="{36C49E8C-B8F3-4514-8A8A-6052B34EDA4E}"/>
    <cellStyle name="Bevitel 2" xfId="3276" xr:uid="{231817E9-69AB-4086-8F1E-2F5E655010D1}"/>
    <cellStyle name="blue" xfId="1999" xr:uid="{C61DA95C-82EE-40CF-BC93-89D6B50F684E}"/>
    <cellStyle name="Bra 2" xfId="2000" xr:uid="{29A8E68A-60EC-4DED-B8F1-13E3834DBC58}"/>
    <cellStyle name="Buena" xfId="3147"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8" xr:uid="{9F1E1EB2-F679-4BAA-B9C1-38B98E43C831}"/>
    <cellStyle name="Calculation 2 8" xfId="3277" xr:uid="{2D219C94-9952-4419-8C5E-80D5B8B9FA6F}"/>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49" xr:uid="{1F66C5E6-DBCB-4C92-BB12-7CC121747582}"/>
    <cellStyle name="Cálculo 2" xfId="3278" xr:uid="{CD1A1082-2C73-485A-B627-FDD8484E1901}"/>
    <cellStyle name="CalcҐCurrency (0)_laroux" xfId="508" xr:uid="{8C644B96-35FF-4586-822E-694F99401066}"/>
    <cellStyle name="Celda de comprobación" xfId="3150" xr:uid="{952E98CF-006C-48D0-B9BB-AF546D396B13}"/>
    <cellStyle name="Celda vinculada" xfId="3151"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7"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8"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59"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0"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69" xr:uid="{5AF81804-56B4-40C8-9659-F0E286CD14A7}"/>
    <cellStyle name="Entrada 2" xfId="3279" xr:uid="{E4066651-2149-46D6-9769-8909A57EC330}"/>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0"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1"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2"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318" xr:uid="{E21BA799-9D34-4B15-A281-6E3A70A1B48C}"/>
    <cellStyle name="highlightExposure" xfId="3173" xr:uid="{001A4CA4-1F6A-472F-A52A-4E638E9F8A4D}"/>
    <cellStyle name="highlightExposure 2" xfId="3280" xr:uid="{9896F065-FED4-4335-8883-95766674007C}"/>
    <cellStyle name="highlightText" xfId="3174" xr:uid="{A5129DE8-73F4-4ED2-B883-8A8CB0460905}"/>
    <cellStyle name="highlightText 2" xfId="3281" xr:uid="{294CBF0B-B3A8-4D0D-B8C6-F95E2ED3C135}"/>
    <cellStyle name="Hipervínculo 2" xfId="3175" xr:uid="{0A75F34A-1F4B-4620-841C-190C90A6AF9D}"/>
    <cellStyle name="Hivatkozott cella" xfId="3176" xr:uid="{8F283A40-9116-4D63-950A-FD1039B927E3}"/>
    <cellStyle name="Hyperlink" xfId="3273" xr:uid="{3E67F9F4-6DC4-4509-AB2A-E2B5E900E943}"/>
    <cellStyle name="Hyperlink 2" xfId="2024" xr:uid="{C0B08384-C94F-41A4-8296-F940643FFDB1}"/>
    <cellStyle name="Hyperlink 2 2" xfId="3177" xr:uid="{1FAD927F-05FB-474F-978C-59CF1858AB21}"/>
    <cellStyle name="Hyperlink 3" xfId="2023" xr:uid="{29E91A0A-0074-47D6-BA28-1BB15FF54648}"/>
    <cellStyle name="Hyperlink 3 2" xfId="3178" xr:uid="{EE4D87B7-6922-4DEF-9F43-9E4BB1B60151}"/>
    <cellStyle name="Hyperlänk 2" xfId="2025" xr:uid="{D198E4B6-8BD0-4CB6-A5B5-AD6C50B7C48C}"/>
    <cellStyle name="Incorrecto" xfId="3179"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0" xr:uid="{6B2A19D5-E49A-45B0-AC57-946B3DB125FB}"/>
    <cellStyle name="Input 2 8" xfId="3282" xr:uid="{75E43F76-DA2B-4CB4-A0E7-FEBA87DF79C5}"/>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1" xr:uid="{E864B6CE-6D23-441A-83ED-FA1660B9A91F}"/>
    <cellStyle name="inputExposure 2" xfId="3283" xr:uid="{B6216E89-15DE-4C00-AEAF-319B2813CCC8}"/>
    <cellStyle name="Jegyzet" xfId="3182" xr:uid="{11471888-6B32-43DB-AC81-9D4E6F6A1541}"/>
    <cellStyle name="Jegyzet 2" xfId="3284" xr:uid="{2E571AC0-BB74-4F17-972C-6746E2CCE99D}"/>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3" xr:uid="{C49358D7-80A2-446A-B6E6-40D54B4ADAFD}"/>
    <cellStyle name="Kimenet" xfId="3190" xr:uid="{5317C904-91CC-4D61-8C15-CF71B73FF1C4}"/>
    <cellStyle name="Kimenet 2" xfId="3285" xr:uid="{CADB4D55-6362-44F0-AED4-7E3704D34EDA}"/>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1" xr:uid="{DAD8CE46-0F00-4223-906B-DD06774E3EEE}"/>
    <cellStyle name="Komma 2 3" xfId="3324" xr:uid="{8A9E86B4-4D90-4C75-BCF2-AF24145F6BF8}"/>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321" xr:uid="{3D398144-186A-4722-AC0E-936A6A9B6681}"/>
    <cellStyle name="Komma 3 3" xfId="3326" xr:uid="{37F5EA5A-92F7-4ECF-89C8-5BC05433C72A}"/>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2" xr:uid="{CEF1B492-3BD1-48B3-9990-D4B354842BD4}"/>
    <cellStyle name="Komma 49" xfId="3275" xr:uid="{11BBA473-D3EB-467A-B434-D3250311B5D4}"/>
    <cellStyle name="Komma 5" xfId="3048" xr:uid="{F7480953-1E73-4B13-A943-4A54BC21F28E}"/>
    <cellStyle name="Komma 50" xfId="3328" xr:uid="{74FED384-CA61-44E8-8B1C-2836A1532617}"/>
    <cellStyle name="Komma 51" xfId="3329" xr:uid="{123D6E46-5072-4DBE-A14E-C035DE7341DE}"/>
    <cellStyle name="Komma 52" xfId="3330" xr:uid="{76BD2024-9A19-4C08-8013-4C077F91739E}"/>
    <cellStyle name="Komma 53" xfId="3331" xr:uid="{90DD97B6-CE68-4997-ACC2-B349C9EB89A3}"/>
    <cellStyle name="Komma 54" xfId="3332" xr:uid="{A0029788-8A61-4A49-AA59-A37BC9034C1C}"/>
    <cellStyle name="Komma 55" xfId="3333" xr:uid="{23E35E28-F943-4CF9-BB34-59CFF0F898BB}"/>
    <cellStyle name="Komma 56" xfId="3334" xr:uid="{3F513B2B-5500-45F3-A833-17A4843044B4}"/>
    <cellStyle name="Komma 57" xfId="3335" xr:uid="{992E9B6B-BE19-4240-9BD0-0DB085B839B3}"/>
    <cellStyle name="Komma 58" xfId="3336" xr:uid="{58E529F3-9E15-4760-B3E8-FF742EAAA093}"/>
    <cellStyle name="Komma 59" xfId="3322" xr:uid="{64D5A4C7-1A97-45E5-AE29-0C76DC6AC6F2}"/>
    <cellStyle name="Komma 6" xfId="3037" xr:uid="{EE4C8C31-2123-4E4C-A2B7-3D6BDE63206D}"/>
    <cellStyle name="Komma 60" xfId="3323" xr:uid="{FBA50AEF-D27C-4C20-919F-5164CC0CD57C}"/>
    <cellStyle name="Komma 61" xfId="3327" xr:uid="{0157EAB4-8897-435C-939B-BC5716DF31E4}"/>
    <cellStyle name="Komma 62" xfId="3325" xr:uid="{7AABCD35-6183-4BC0-A672-0701DC99C144}"/>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3" xr:uid="{8DDBDC2B-B0C3-49B6-9244-0265967BB99C}"/>
    <cellStyle name="Lien hypertexte 3" xfId="3194" xr:uid="{B07D3018-B81E-4BD5-A7C6-B48D765C02F0}"/>
    <cellStyle name="Link 2" xfId="3195"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6"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7" xr:uid="{195DF565-1B9B-43CA-9727-D1BB6FD25D4E}"/>
    <cellStyle name="main_input" xfId="1117"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7" xr:uid="{F789C55E-158B-4CD3-A2B9-DADF45A0234F}"/>
    <cellStyle name="Millares 3 3" xfId="3286" xr:uid="{39EB8857-0EC5-477D-B063-1059AF3C56F6}"/>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2"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3"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4" xr:uid="{CF060018-EE1E-4709-B725-125574AC0C1E}"/>
    <cellStyle name="Normal 2 2 3" xfId="45" xr:uid="{F6145B3E-0B4D-4FE4-AA1D-AA0516879013}"/>
    <cellStyle name="Normal 2 2 3 2" xfId="3205" xr:uid="{652CF3E7-0C81-44B7-A3CC-6F5E0AF7D25B}"/>
    <cellStyle name="Normal 2 2 3 3" xfId="3206" xr:uid="{D43979F7-1664-42EC-887A-A1388E3A3CE2}"/>
    <cellStyle name="Normal 2 2 4" xfId="2056" xr:uid="{28713EAA-8523-4390-B5A1-FAA2E2D24EF1}"/>
    <cellStyle name="Normal 2 2 4 2" xfId="3317" xr:uid="{053633C3-D768-4EAA-BB6C-132F66CE0B09}"/>
    <cellStyle name="Normal 2 2 5" xfId="2890" xr:uid="{9FA9C5E9-4D6A-4A77-93F5-18D25FDDB8B6}"/>
    <cellStyle name="Normal 2 2_5" xfId="3207"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8"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09"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0" xr:uid="{3A7198EC-B731-48E7-9E97-34957BF38738}"/>
    <cellStyle name="Normal 3 5" xfId="2119" xr:uid="{C0FDFE77-9DCF-402F-BF45-9280C8C8AA5B}"/>
    <cellStyle name="Normal 3 5 2" xfId="3319" xr:uid="{3B742B2E-2792-4776-A108-3D7EE689F504}"/>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1" xr:uid="{495E1F2D-7374-49C7-8E5A-C6049A92B8A6}"/>
    <cellStyle name="Normal 3_~1520012" xfId="3212"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3"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4"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5"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6"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7" xr:uid="{856E928C-50B5-497D-B4CD-7EECB0D1319F}"/>
    <cellStyle name="Notas" xfId="3218" xr:uid="{F45EE2FE-C0DB-430E-A259-759ECE564A92}"/>
    <cellStyle name="Notas 2" xfId="3288" xr:uid="{C4328A94-11BE-41CA-AFD7-8C29ED39AF0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19"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320" xr:uid="{1D7571E2-3EDA-4421-836C-CB0C167FFA13}"/>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0" xr:uid="{A275B574-7353-42F1-AA93-4C854965896F}"/>
    <cellStyle name="Output 2 8" xfId="3289" xr:uid="{D86C3D0B-8BBB-4CFF-A234-0E6410ACFE61}"/>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1" xr:uid="{1BB0F2DC-645E-4BE8-B8A1-1AF5AE62EE01}"/>
    <cellStyle name="Porcentual 2 2" xfId="3222"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3"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4" xr:uid="{25E12B47-1236-42FF-9FB7-0DCB47D2D87B}"/>
    <cellStyle name="Processing Cell 2" xfId="3290" xr:uid="{5DACF3E6-75E2-471D-AFFA-77818C272E31}"/>
    <cellStyle name="Prozent 2" xfId="3225" xr:uid="{3EEF2B14-B60B-4D95-9E51-5ED66C6E001E}"/>
    <cellStyle name="Rates" xfId="1816" xr:uid="{A60CABB9-C9B9-489B-9671-334A6704EE3D}"/>
    <cellStyle name="realtime" xfId="1817" xr:uid="{E42A32F5-DDAC-43E1-B6AE-E09772240EAA}"/>
    <cellStyle name="result" xfId="1818" xr:uid="{9B433EEF-9AA3-42A7-8543-CCA25AF56187}"/>
    <cellStyle name="Rossz" xfId="3226"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7" xr:uid="{6CCDC896-9B7E-466C-8153-C4FC2BECE917}"/>
    <cellStyle name="Salida 2" xfId="3291" xr:uid="{411D8539-243F-4DFD-8D7C-49BA82C96D4C}"/>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data entry table) 2 2" xfId="3293" xr:uid="{E6D1CBB6-0A53-4D0C-9663-9EE5B1774514}"/>
    <cellStyle name="SAS FM Client calculated data cell (data entry table) 3" xfId="3292" xr:uid="{0D7857EC-B93D-4C8A-A348-AAA53FCEF76B}"/>
    <cellStyle name="SAS FM Client calculated data cell (read only table)" xfId="3230" xr:uid="{7CC19F5D-0E30-4482-BFD9-5DCCBE3B14F7}"/>
    <cellStyle name="SAS FM Client calculated data cell (read only table) 2" xfId="3231" xr:uid="{4BD8645D-E395-4299-850D-B4DF4F27240F}"/>
    <cellStyle name="SAS FM Client calculated data cell (read only table) 2 2" xfId="3295" xr:uid="{4E10B26B-6B6D-40B1-B69A-CDE24BD03329}"/>
    <cellStyle name="SAS FM Client calculated data cell (read only table) 3" xfId="3294" xr:uid="{874BDF01-631D-4506-90C6-6A11ADD5D675}"/>
    <cellStyle name="SAS FM Column drillable header" xfId="3232" xr:uid="{FE32C1EA-04A4-4DEE-8002-180499D31177}"/>
    <cellStyle name="SAS FM Column drillable header 2" xfId="3296" xr:uid="{0CF8EED3-E139-4E85-9243-5B64733BB668}"/>
    <cellStyle name="SAS FM Column header" xfId="3233" xr:uid="{DDED3B94-08D5-4727-8EF1-6360AB48BB26}"/>
    <cellStyle name="SAS FM Column header 2" xfId="3297" xr:uid="{AA5C2FD5-04D6-4C46-BD6A-37276E2DEE2F}"/>
    <cellStyle name="SAS FM Drill path" xfId="3234" xr:uid="{4B786157-3BEF-4123-AE47-76430DC55E1B}"/>
    <cellStyle name="SAS FM Invalid data cell" xfId="3235" xr:uid="{89489046-CF2F-4004-96DF-AD9F0500EF8A}"/>
    <cellStyle name="SAS FM Invalid data cell 2" xfId="3236" xr:uid="{0D2929EF-2966-4DBD-AD5C-3C88AB5FA633}"/>
    <cellStyle name="SAS FM Invalid data cell 2 2" xfId="3299" xr:uid="{B8F30BF7-E6A3-4974-A4CE-3C0D520C1EDC}"/>
    <cellStyle name="SAS FM Invalid data cell 3" xfId="3298" xr:uid="{B76A20B6-4527-4CFC-A96C-374AE83E2102}"/>
    <cellStyle name="SAS FM No query data cell" xfId="3237" xr:uid="{69FA4809-9D7E-498B-B260-3C8FBB8F0DDE}"/>
    <cellStyle name="SAS FM No query data cell 2" xfId="3238" xr:uid="{09DF4FE8-0F0F-44E6-A9A1-0FB877AC2179}"/>
    <cellStyle name="SAS FM No query data cell 2 2" xfId="3301" xr:uid="{60FFDE03-BF53-4F8D-AE32-D9B7E6D1860A}"/>
    <cellStyle name="SAS FM No query data cell 3" xfId="3300" xr:uid="{EF3A7A8A-9559-4670-BF1A-87D106FDE585}"/>
    <cellStyle name="SAS FM Protected member data cell" xfId="3239" xr:uid="{F2D3AA21-281E-478B-929D-4739E98B1AFA}"/>
    <cellStyle name="SAS FM Protected member data cell 2" xfId="3240" xr:uid="{22208A35-E5BC-4D57-9B9E-5FB4D895E50D}"/>
    <cellStyle name="SAS FM Protected member data cell 2 2" xfId="3303" xr:uid="{44E5A164-28BA-4F14-B9F4-FDF380D40DE2}"/>
    <cellStyle name="SAS FM Protected member data cell 3" xfId="3302" xr:uid="{72002954-8845-43EE-8FD7-24BCF938ED65}"/>
    <cellStyle name="SAS FM Read-only data cell (data entry table)" xfId="3241" xr:uid="{9DAAF891-9253-4DF0-8FA5-CF68FA472737}"/>
    <cellStyle name="SAS FM Read-only data cell (data entry table) 2" xfId="3242" xr:uid="{18D37856-57CA-4E97-876B-F87402BF577A}"/>
    <cellStyle name="SAS FM Read-only data cell (data entry table) 2 2" xfId="3305" xr:uid="{A4F116A4-7146-4F64-920A-D5DBB63A9A46}"/>
    <cellStyle name="SAS FM Read-only data cell (data entry table) 3" xfId="3304" xr:uid="{10A51D81-9E48-433E-8609-F74C3FBD59A6}"/>
    <cellStyle name="SAS FM Read-only data cell (read-only table)" xfId="3243" xr:uid="{62D0CCAE-C67D-4C7B-916A-7940857D5B31}"/>
    <cellStyle name="SAS FM Read-only data cell (read-only table) 2" xfId="3244" xr:uid="{DD50466F-77AB-457E-B678-96F93D25FF47}"/>
    <cellStyle name="SAS FM Read-only data cell (read-only table) 2 2" xfId="3307" xr:uid="{EF67A579-7D96-40E3-9DF8-79F27776E24D}"/>
    <cellStyle name="SAS FM Read-only data cell (read-only table) 3" xfId="3306" xr:uid="{776EE48E-3A25-4569-9B9B-41A3B6DD6AC9}"/>
    <cellStyle name="SAS FM Row drillable header" xfId="3245" xr:uid="{D641D648-7A41-40EF-A9CE-32D0A3613DD3}"/>
    <cellStyle name="SAS FM Row drillable header 2" xfId="3274" xr:uid="{1056380F-4E27-48E5-A052-4DC2F1BB9B4A}"/>
    <cellStyle name="SAS FM Row header" xfId="3246" xr:uid="{35B23B87-A3FD-4631-ADCA-79D14109399A}"/>
    <cellStyle name="SAS FM Row header 2" xfId="3308" xr:uid="{9A3B25E1-6A0F-4038-80FC-873A20217507}"/>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Supplemented member data cell 2 2" xfId="3310" xr:uid="{92DECC95-B528-4BBC-89DA-13844098FED4}"/>
    <cellStyle name="SAS FM Supplemented member data cell 3" xfId="3309" xr:uid="{04652D61-7173-4CDE-9103-CCD31A0A7349}"/>
    <cellStyle name="SAS FM Writeable data cell" xfId="3250" xr:uid="{3B36E94B-21A5-46AF-AC94-1DAEAA8FBA24}"/>
    <cellStyle name="SAS FM Writeable data cell 2" xfId="3251" xr:uid="{325BAFE9-B9F8-4678-A7D2-1C9260DB73A6}"/>
    <cellStyle name="SAS FM Writeable data cell 2 2" xfId="3312" xr:uid="{AB43D518-C50D-4A75-B7E8-11573C401DE7}"/>
    <cellStyle name="SAS FM Writeable data cell 3" xfId="3311" xr:uid="{F895266B-2446-408A-B5EE-9B079B35CE03}"/>
    <cellStyle name="Semleges" xfId="3252" xr:uid="{8FDF1A27-B8DD-4B64-A2E9-97C1F4E5C566}"/>
    <cellStyle name="showExposure" xfId="3253" xr:uid="{D1288553-8F80-45C3-ABB0-E7416FD13999}"/>
    <cellStyle name="showExposure 2" xfId="3313" xr:uid="{66AC5FB4-F465-445E-9523-2D3D791246B8}"/>
    <cellStyle name="Standard 2" xfId="3254" xr:uid="{768A041B-C4B5-4C3A-B8BB-DA46266C1104}"/>
    <cellStyle name="Standard 3" xfId="44"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59" xr:uid="{A991D76A-9975-4BF0-968F-FA27676D8BD6}"/>
    <cellStyle name="Számítás 2" xfId="3314" xr:uid="{0DADF05F-B961-4149-92DC-5A00273E4A33}"/>
    <cellStyle name="TemplateCollectionStyle" xfId="3260"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1" xr:uid="{C09F19CE-A487-461E-B8EF-8E6F2FFC53B4}"/>
    <cellStyle name="Texto explicativo" xfId="3262"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3" xr:uid="{DB69BA12-E2DC-464F-AE59-B9CC139B06EA}"/>
    <cellStyle name="TitreRub" xfId="1901" xr:uid="{720FE996-0703-40A3-85FF-FDA8AC3840A0}"/>
    <cellStyle name="TitreTab" xfId="1902"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69" xr:uid="{F89379A1-30E6-452F-BDA5-D86D98F0BCDD}"/>
    <cellStyle name="Total 2 8" xfId="3315" xr:uid="{23A2FA24-18CE-49C1-8003-46872466F6FF}"/>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0" xr:uid="{71325226-1DC7-4B76-B47E-FA19DE6D913A}"/>
    <cellStyle name="Valuta 3" xfId="3271"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2" xr:uid="{83E94D70-2E88-45C9-8689-4DBA61D855BE}"/>
    <cellStyle name="Összesen 2" xfId="3316" xr:uid="{FAA44FCE-EEC2-45B7-8D6E-ECB118836A85}"/>
    <cellStyle name="ÅëÈ­ [0]_´ë¿ìÃâÇÏ¿äÃ» " xfId="224" xr:uid="{A2307A35-CEDB-41EC-9DCF-8354ECE15CF8}"/>
    <cellStyle name="ÅëÈ­_´ë¿ìÃâÇÏ¿äÃ» " xfId="225" xr:uid="{0D5FB7E4-2FA8-4197-9BF6-60BADAC5A05A}"/>
    <cellStyle name="ÅRPressTxt2" xfId="2886" xr:uid="{B661DB2F-AFD6-4B83-A6F4-4E5D5C193E78}"/>
  </cellStyles>
  <dxfs count="2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øren Meldgaard Olsen" id="{FBEEC1E2-6D47-4AE2-B16E-C5D2A2232884}" userId="B205562@al-bank.dk" providerId="PeoplePicker"/>
  <person displayName="Jannik Hansen" id="{DD834326-2476-4800-B2A8-F7B9AB83E473}" userId="B205587@al-bank.dk" providerId="PeoplePicker"/>
  <person displayName="Charlotte Rintza" id="{58C67E97-3ED6-400F-9676-087E36046259}" userId="S::b203615@al-bank.dk::cdff6123-8d78-472d-bb70-980adb2cf145" providerId="AD"/>
  <person displayName="Jannik Hansen" id="{0AD576F0-953A-4E69-8A50-1CFF2E9A7FC7}" userId="S::b205587@al-bank.dk::dd8a4060-768a-4785-9501-fe956237863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0" dT="2025-08-20T11:26:57.43" personId="{58C67E97-3ED6-400F-9676-087E36046259}" id="{3CD9EA20-C859-44B2-A9D9-1AFDD16693FB}">
    <text>@Jannik Hansen Er det korrekt?</text>
    <mentions>
      <mention mentionpersonId="{DD834326-2476-4800-B2A8-F7B9AB83E473}" mentionId="{3EE14160-7818-436B-AC26-385A4EFCE390}" startIndex="0" length="14"/>
    </mentions>
  </threadedComment>
  <threadedComment ref="E40" dT="2025-08-20T13:22:26.69" personId="{0AD576F0-953A-4E69-8A50-1CFF2E9A7FC7}" id="{DFB0C1DD-0E3B-4A62-BB52-0CD9C0937CA7}" parentId="{3CD9EA20-C859-44B2-A9D9-1AFDD16693FB}">
    <text>Ja. ☺️</text>
  </threadedComment>
  <threadedComment ref="E40" dT="2025-08-20T13:23:25.54" personId="{0AD576F0-953A-4E69-8A50-1CFF2E9A7FC7}" id="{11C21496-1C86-4086-AAC9-795EFBCDFB67}" parentId="{3CD9EA20-C859-44B2-A9D9-1AFDD16693FB}">
    <text>Jeg har ikke været nede på modparts- eller papirniveau, men det er disse værdier, som vi har opgjort og stoler på. ☺️</text>
  </threadedComment>
</ThreadedComments>
</file>

<file path=xl/threadedComments/threadedComment2.xml><?xml version="1.0" encoding="utf-8"?>
<ThreadedComments xmlns="http://schemas.microsoft.com/office/spreadsheetml/2018/threadedcomments" xmlns:x="http://schemas.openxmlformats.org/spreadsheetml/2006/main">
  <threadedComment ref="AD5" dT="2025-08-20T12:24:10.90" personId="{58C67E97-3ED6-400F-9676-087E36046259}" id="{A2E81821-F2AE-4B3D-88C0-B85C7A14FFA1}">
    <text>@Søren Meldgaard Olsen  Er denne kolonne korrekt? Den afviger væsentligt fra året?</text>
    <mentions>
      <mention mentionpersonId="{FBEEC1E2-6D47-4AE2-B16E-C5D2A2232884}" mentionId="{4132BDCD-9B25-4E12-96F9-E082E232F8AF}" startIndex="0" length="22"/>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zoomScale="90" zoomScaleNormal="90" workbookViewId="0">
      <selection activeCell="I28" sqref="I28"/>
    </sheetView>
  </sheetViews>
  <sheetFormatPr defaultColWidth="9.28515625" defaultRowHeight="15"/>
  <cols>
    <col min="1" max="16384" width="9.28515625" style="21"/>
  </cols>
  <sheetData>
    <row r="2" spans="2:8">
      <c r="B2" s="222" t="s">
        <v>0</v>
      </c>
      <c r="C2" s="222"/>
      <c r="D2" s="223"/>
      <c r="E2" s="223"/>
      <c r="F2" s="223"/>
      <c r="G2" s="223"/>
      <c r="H2" s="223"/>
    </row>
    <row r="3" spans="2:8">
      <c r="B3" s="616" t="s">
        <v>1</v>
      </c>
      <c r="C3" s="616"/>
      <c r="D3" s="616"/>
      <c r="E3" s="616"/>
      <c r="F3" s="616"/>
      <c r="G3" s="616"/>
      <c r="H3" s="616"/>
    </row>
    <row r="4" spans="2:8">
      <c r="B4" s="616"/>
      <c r="C4" s="616"/>
      <c r="D4" s="616"/>
      <c r="E4" s="616"/>
      <c r="F4" s="616"/>
      <c r="G4" s="616"/>
      <c r="H4" s="616"/>
    </row>
    <row r="5" spans="2:8">
      <c r="B5" s="616"/>
      <c r="C5" s="616"/>
      <c r="D5" s="616"/>
      <c r="E5" s="616"/>
      <c r="F5" s="616"/>
      <c r="G5" s="616"/>
      <c r="H5" s="616"/>
    </row>
    <row r="6" spans="2:8">
      <c r="B6" s="616"/>
      <c r="C6" s="616"/>
      <c r="D6" s="616"/>
      <c r="E6" s="616"/>
      <c r="F6" s="616"/>
      <c r="G6" s="616"/>
      <c r="H6" s="616"/>
    </row>
    <row r="7" spans="2:8">
      <c r="B7" s="616"/>
      <c r="C7" s="616"/>
      <c r="D7" s="616"/>
      <c r="E7" s="616"/>
      <c r="F7" s="616"/>
      <c r="G7" s="616"/>
      <c r="H7" s="616"/>
    </row>
    <row r="8" spans="2:8">
      <c r="B8" s="616"/>
      <c r="C8" s="616"/>
      <c r="D8" s="616"/>
      <c r="E8" s="616"/>
      <c r="F8" s="616"/>
      <c r="G8" s="616"/>
      <c r="H8" s="616"/>
    </row>
    <row r="9" spans="2:8">
      <c r="B9" s="616"/>
      <c r="C9" s="616"/>
      <c r="D9" s="616"/>
      <c r="E9" s="616"/>
      <c r="F9" s="616"/>
      <c r="G9" s="616"/>
      <c r="H9" s="616"/>
    </row>
    <row r="10" spans="2:8">
      <c r="B10" s="616"/>
      <c r="C10" s="616"/>
      <c r="D10" s="616"/>
      <c r="E10" s="616"/>
      <c r="F10" s="616"/>
      <c r="G10" s="616"/>
      <c r="H10" s="616"/>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9"/>
  <sheetViews>
    <sheetView zoomScale="90" zoomScaleNormal="90" workbookViewId="0">
      <selection activeCell="D11" sqref="D11"/>
    </sheetView>
  </sheetViews>
  <sheetFormatPr defaultColWidth="9.28515625" defaultRowHeight="15"/>
  <cols>
    <col min="1" max="1" width="9.28515625" style="21"/>
    <col min="2" max="2" width="34.7109375" style="21" bestFit="1" customWidth="1"/>
    <col min="3" max="3" width="35.5703125" style="21" bestFit="1" customWidth="1"/>
    <col min="4" max="16384" width="9.28515625" style="21"/>
  </cols>
  <sheetData>
    <row r="1" spans="2:5" ht="22.5" customHeight="1"/>
    <row r="2" spans="2:5">
      <c r="B2" s="617" t="s">
        <v>2</v>
      </c>
      <c r="C2" s="618"/>
    </row>
    <row r="3" spans="2:5">
      <c r="B3" s="196" t="s">
        <v>3</v>
      </c>
      <c r="C3" s="236" t="s">
        <v>4</v>
      </c>
    </row>
    <row r="4" spans="2:5">
      <c r="B4" s="617" t="s">
        <v>5</v>
      </c>
      <c r="C4" s="618"/>
      <c r="D4" s="76"/>
      <c r="E4" s="76"/>
    </row>
    <row r="5" spans="2:5">
      <c r="B5" s="197" t="s">
        <v>6</v>
      </c>
      <c r="C5" s="198" t="s">
        <v>7</v>
      </c>
      <c r="D5" s="76"/>
      <c r="E5" s="76"/>
    </row>
    <row r="6" spans="2:5">
      <c r="B6" s="237" t="s">
        <v>8</v>
      </c>
      <c r="C6" s="237"/>
    </row>
    <row r="7" spans="2:5">
      <c r="B7" s="197" t="s">
        <v>9</v>
      </c>
      <c r="C7" s="199" t="s">
        <v>10</v>
      </c>
    </row>
    <row r="8" spans="2:5">
      <c r="B8" s="237" t="s">
        <v>11</v>
      </c>
      <c r="C8" s="237"/>
    </row>
    <row r="9" spans="2:5" ht="16.5">
      <c r="B9" s="238" t="s">
        <v>12</v>
      </c>
      <c r="C9" s="239" t="s">
        <v>13</v>
      </c>
      <c r="D9" s="194"/>
    </row>
    <row r="10" spans="2:5" ht="16.5">
      <c r="B10" s="508"/>
      <c r="C10" s="74"/>
      <c r="D10" s="194"/>
    </row>
    <row r="12" spans="2:5" ht="11.25" customHeight="1">
      <c r="B12" s="619" t="s">
        <v>14</v>
      </c>
      <c r="C12" s="619"/>
      <c r="D12" s="195"/>
      <c r="E12" s="195"/>
    </row>
    <row r="13" spans="2:5" ht="15" customHeight="1">
      <c r="B13" s="619"/>
      <c r="C13" s="619"/>
    </row>
    <row r="14" spans="2:5" ht="15" customHeight="1">
      <c r="B14" s="619"/>
      <c r="C14" s="619"/>
    </row>
    <row r="15" spans="2:5" ht="15" customHeight="1">
      <c r="B15" s="619"/>
      <c r="C15" s="619"/>
    </row>
    <row r="16" spans="2:5" ht="15" customHeight="1">
      <c r="B16" s="619"/>
      <c r="C16" s="619"/>
    </row>
    <row r="17" spans="2:3" ht="15" customHeight="1">
      <c r="B17" s="619"/>
      <c r="C17" s="619"/>
    </row>
    <row r="18" spans="2:3" ht="15" customHeight="1">
      <c r="B18" s="619"/>
      <c r="C18" s="619"/>
    </row>
    <row r="19" spans="2:3" ht="15" customHeight="1">
      <c r="B19" s="619"/>
      <c r="C19" s="619"/>
    </row>
    <row r="20" spans="2:3" ht="15" customHeight="1">
      <c r="B20" s="619"/>
      <c r="C20" s="619"/>
    </row>
    <row r="21" spans="2:3" ht="15" customHeight="1">
      <c r="B21" s="619"/>
      <c r="C21" s="619"/>
    </row>
    <row r="22" spans="2:3" ht="15" customHeight="1">
      <c r="B22" s="619"/>
      <c r="C22" s="619"/>
    </row>
    <row r="23" spans="2:3" ht="15" customHeight="1">
      <c r="B23" s="619"/>
      <c r="C23" s="619"/>
    </row>
    <row r="24" spans="2:3" ht="15" customHeight="1">
      <c r="B24" s="619"/>
      <c r="C24" s="619"/>
    </row>
    <row r="25" spans="2:3" ht="15" customHeight="1">
      <c r="B25" s="134"/>
      <c r="C25" s="134"/>
    </row>
    <row r="26" spans="2:3" ht="15" customHeight="1">
      <c r="B26" s="134" t="s">
        <v>15</v>
      </c>
      <c r="C26" s="134"/>
    </row>
    <row r="27" spans="2:3" ht="15" customHeight="1">
      <c r="B27" s="134"/>
      <c r="C27" s="134"/>
    </row>
    <row r="28" spans="2:3" ht="15" customHeight="1">
      <c r="B28" s="134" t="s">
        <v>16</v>
      </c>
      <c r="C28" s="134"/>
    </row>
    <row r="29" spans="2:3">
      <c r="B29" s="24"/>
      <c r="C29" s="24"/>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2:J65"/>
  <sheetViews>
    <sheetView zoomScale="90" zoomScaleNormal="90" workbookViewId="0">
      <selection activeCell="M47" sqref="M47"/>
    </sheetView>
  </sheetViews>
  <sheetFormatPr defaultColWidth="9.28515625" defaultRowHeight="15"/>
  <cols>
    <col min="1" max="1" width="28" style="21" customWidth="1"/>
    <col min="2" max="2" width="12.7109375" style="21" bestFit="1" customWidth="1"/>
    <col min="3" max="3" width="92.28515625" style="21" bestFit="1" customWidth="1"/>
    <col min="4" max="4" width="22.42578125" style="21" bestFit="1" customWidth="1"/>
    <col min="5" max="16384" width="9.28515625" style="21"/>
  </cols>
  <sheetData>
    <row r="2" spans="1:10">
      <c r="A2" s="623" t="s">
        <v>17</v>
      </c>
      <c r="B2" s="224"/>
      <c r="C2" s="625" t="s">
        <v>18</v>
      </c>
      <c r="D2" s="621" t="s">
        <v>19</v>
      </c>
      <c r="G2" s="541"/>
    </row>
    <row r="3" spans="1:10">
      <c r="A3" s="624"/>
      <c r="B3" s="225" t="s">
        <v>20</v>
      </c>
      <c r="C3" s="626"/>
      <c r="D3" s="622"/>
    </row>
    <row r="4" spans="1:10" s="204" customFormat="1">
      <c r="A4" s="627" t="s">
        <v>21</v>
      </c>
      <c r="B4" s="628"/>
      <c r="C4" s="628"/>
      <c r="D4" s="629"/>
      <c r="G4" s="21"/>
      <c r="H4" s="21"/>
      <c r="I4" s="21"/>
      <c r="J4" s="21"/>
    </row>
    <row r="5" spans="1:10">
      <c r="A5" s="580" t="s">
        <v>22</v>
      </c>
      <c r="B5" s="207" t="s">
        <v>23</v>
      </c>
      <c r="C5" s="240" t="s">
        <v>24</v>
      </c>
      <c r="D5" s="208" t="s">
        <v>25</v>
      </c>
    </row>
    <row r="6" spans="1:10">
      <c r="A6" s="581" t="s">
        <v>26</v>
      </c>
      <c r="B6" s="242" t="s">
        <v>23</v>
      </c>
      <c r="C6" s="240" t="s">
        <v>27</v>
      </c>
      <c r="D6" s="243" t="s">
        <v>28</v>
      </c>
    </row>
    <row r="7" spans="1:10" s="204" customFormat="1">
      <c r="A7" s="635" t="s">
        <v>29</v>
      </c>
      <c r="B7" s="636"/>
      <c r="C7" s="636"/>
      <c r="D7" s="637"/>
      <c r="G7" s="21"/>
      <c r="H7" s="21"/>
      <c r="I7" s="21"/>
      <c r="J7" s="21"/>
    </row>
    <row r="8" spans="1:10">
      <c r="A8" s="581" t="s">
        <v>30</v>
      </c>
      <c r="B8" s="242" t="s">
        <v>23</v>
      </c>
      <c r="C8" s="240" t="s">
        <v>31</v>
      </c>
      <c r="D8" s="249" t="s">
        <v>32</v>
      </c>
    </row>
    <row r="9" spans="1:10">
      <c r="A9" s="581" t="s">
        <v>33</v>
      </c>
      <c r="B9" s="242" t="s">
        <v>23</v>
      </c>
      <c r="C9" s="240" t="s">
        <v>34</v>
      </c>
      <c r="D9" s="243" t="s">
        <v>35</v>
      </c>
    </row>
    <row r="10" spans="1:10" s="204" customFormat="1">
      <c r="A10" s="627" t="s">
        <v>36</v>
      </c>
      <c r="B10" s="628"/>
      <c r="C10" s="628"/>
      <c r="D10" s="629"/>
    </row>
    <row r="11" spans="1:10" ht="18.75" customHeight="1">
      <c r="A11" s="581" t="s">
        <v>37</v>
      </c>
      <c r="B11" s="242" t="s">
        <v>23</v>
      </c>
      <c r="C11" s="526" t="s">
        <v>38</v>
      </c>
      <c r="D11" s="527" t="s">
        <v>39</v>
      </c>
      <c r="I11" s="204"/>
      <c r="J11" s="204"/>
    </row>
    <row r="12" spans="1:10">
      <c r="A12" s="581" t="s">
        <v>40</v>
      </c>
      <c r="B12" s="242" t="s">
        <v>23</v>
      </c>
      <c r="C12" s="240" t="s">
        <v>41</v>
      </c>
      <c r="D12" s="527" t="s">
        <v>42</v>
      </c>
    </row>
    <row r="13" spans="1:10" s="204" customFormat="1">
      <c r="A13" s="627" t="s">
        <v>43</v>
      </c>
      <c r="B13" s="628"/>
      <c r="C13" s="628"/>
      <c r="D13" s="629"/>
    </row>
    <row r="14" spans="1:10">
      <c r="A14" s="583" t="s">
        <v>44</v>
      </c>
      <c r="B14" s="242" t="s">
        <v>23</v>
      </c>
      <c r="C14" s="240" t="s">
        <v>45</v>
      </c>
      <c r="D14" s="527" t="s">
        <v>46</v>
      </c>
    </row>
    <row r="15" spans="1:10">
      <c r="A15" s="583" t="s">
        <v>47</v>
      </c>
      <c r="B15" s="242" t="s">
        <v>23</v>
      </c>
      <c r="C15" s="240" t="s">
        <v>48</v>
      </c>
      <c r="D15" s="527" t="s">
        <v>35</v>
      </c>
    </row>
    <row r="16" spans="1:10">
      <c r="A16" s="581" t="s">
        <v>49</v>
      </c>
      <c r="B16" s="242" t="s">
        <v>23</v>
      </c>
      <c r="C16" s="240" t="s">
        <v>50</v>
      </c>
      <c r="D16" s="527" t="s">
        <v>51</v>
      </c>
      <c r="I16" s="582"/>
    </row>
    <row r="17" spans="1:4" s="204" customFormat="1">
      <c r="A17" s="627" t="s">
        <v>52</v>
      </c>
      <c r="B17" s="628"/>
      <c r="C17" s="628"/>
      <c r="D17" s="629"/>
    </row>
    <row r="18" spans="1:4">
      <c r="A18" s="581" t="s">
        <v>53</v>
      </c>
      <c r="B18" s="242" t="s">
        <v>54</v>
      </c>
      <c r="C18" s="240" t="s">
        <v>55</v>
      </c>
      <c r="D18" s="243" t="s">
        <v>56</v>
      </c>
    </row>
    <row r="19" spans="1:4">
      <c r="A19" s="581" t="s">
        <v>57</v>
      </c>
      <c r="B19" s="242" t="s">
        <v>23</v>
      </c>
      <c r="C19" s="240" t="s">
        <v>58</v>
      </c>
      <c r="D19" s="243" t="s">
        <v>59</v>
      </c>
    </row>
    <row r="20" spans="1:4">
      <c r="A20" s="581" t="s">
        <v>60</v>
      </c>
      <c r="B20" s="242" t="s">
        <v>23</v>
      </c>
      <c r="C20" s="240" t="s">
        <v>61</v>
      </c>
      <c r="D20" s="527" t="s">
        <v>62</v>
      </c>
    </row>
    <row r="21" spans="1:4" s="204" customFormat="1">
      <c r="A21" s="627" t="s">
        <v>63</v>
      </c>
      <c r="B21" s="628"/>
      <c r="C21" s="628"/>
      <c r="D21" s="629"/>
    </row>
    <row r="22" spans="1:4">
      <c r="A22" s="581" t="s">
        <v>64</v>
      </c>
      <c r="B22" s="242" t="s">
        <v>23</v>
      </c>
      <c r="C22" s="240" t="s">
        <v>65</v>
      </c>
      <c r="D22" s="243" t="s">
        <v>66</v>
      </c>
    </row>
    <row r="23" spans="1:4">
      <c r="A23" s="581" t="s">
        <v>67</v>
      </c>
      <c r="B23" s="242" t="s">
        <v>23</v>
      </c>
      <c r="C23" s="240" t="s">
        <v>68</v>
      </c>
      <c r="D23" s="243" t="s">
        <v>69</v>
      </c>
    </row>
    <row r="24" spans="1:4">
      <c r="A24" s="581" t="s">
        <v>70</v>
      </c>
      <c r="B24" s="242" t="s">
        <v>23</v>
      </c>
      <c r="C24" s="240" t="s">
        <v>71</v>
      </c>
      <c r="D24" s="243" t="s">
        <v>72</v>
      </c>
    </row>
    <row r="25" spans="1:4">
      <c r="A25" s="581" t="s">
        <v>73</v>
      </c>
      <c r="B25" s="242" t="s">
        <v>23</v>
      </c>
      <c r="C25" s="240" t="s">
        <v>74</v>
      </c>
      <c r="D25" s="243" t="s">
        <v>75</v>
      </c>
    </row>
    <row r="26" spans="1:4">
      <c r="A26" s="581" t="s">
        <v>76</v>
      </c>
      <c r="B26" s="242" t="s">
        <v>23</v>
      </c>
      <c r="C26" s="240" t="s">
        <v>77</v>
      </c>
      <c r="D26" s="243" t="s">
        <v>78</v>
      </c>
    </row>
    <row r="27" spans="1:4">
      <c r="A27" s="581" t="s">
        <v>79</v>
      </c>
      <c r="B27" s="242" t="s">
        <v>23</v>
      </c>
      <c r="C27" s="240" t="s">
        <v>80</v>
      </c>
      <c r="D27" s="243" t="s">
        <v>81</v>
      </c>
    </row>
    <row r="28" spans="1:4" s="204" customFormat="1">
      <c r="A28" s="627" t="s">
        <v>82</v>
      </c>
      <c r="B28" s="628"/>
      <c r="C28" s="628"/>
      <c r="D28" s="629"/>
    </row>
    <row r="29" spans="1:4" ht="14.25" customHeight="1">
      <c r="A29" s="581" t="s">
        <v>83</v>
      </c>
      <c r="B29" s="242" t="s">
        <v>23</v>
      </c>
      <c r="C29" t="s">
        <v>84</v>
      </c>
      <c r="D29" s="243" t="s">
        <v>85</v>
      </c>
    </row>
    <row r="30" spans="1:4" s="204" customFormat="1">
      <c r="A30" s="627" t="s">
        <v>86</v>
      </c>
      <c r="B30" s="628"/>
      <c r="C30" s="628"/>
      <c r="D30" s="629"/>
    </row>
    <row r="31" spans="1:4">
      <c r="A31" s="581" t="s">
        <v>87</v>
      </c>
      <c r="B31" s="242" t="s">
        <v>23</v>
      </c>
      <c r="C31" s="240" t="s">
        <v>88</v>
      </c>
      <c r="D31" s="243" t="s">
        <v>89</v>
      </c>
    </row>
    <row r="32" spans="1:4">
      <c r="A32" s="581" t="s">
        <v>90</v>
      </c>
      <c r="B32" s="242" t="s">
        <v>23</v>
      </c>
      <c r="C32" s="240" t="s">
        <v>91</v>
      </c>
      <c r="D32" s="243" t="s">
        <v>92</v>
      </c>
    </row>
    <row r="33" spans="1:4" s="204" customFormat="1">
      <c r="A33" s="627" t="s">
        <v>93</v>
      </c>
      <c r="B33" s="628"/>
      <c r="C33" s="628"/>
      <c r="D33" s="629"/>
    </row>
    <row r="34" spans="1:4">
      <c r="A34" s="581" t="s">
        <v>94</v>
      </c>
      <c r="B34" s="242" t="s">
        <v>23</v>
      </c>
      <c r="C34" s="240" t="s">
        <v>95</v>
      </c>
      <c r="D34" s="243" t="s">
        <v>96</v>
      </c>
    </row>
    <row r="35" spans="1:4">
      <c r="A35" s="581" t="s">
        <v>97</v>
      </c>
      <c r="B35" s="242" t="s">
        <v>23</v>
      </c>
      <c r="C35" s="240" t="s">
        <v>98</v>
      </c>
      <c r="D35" s="243" t="s">
        <v>99</v>
      </c>
    </row>
    <row r="36" spans="1:4">
      <c r="A36" s="581" t="s">
        <v>100</v>
      </c>
      <c r="B36" s="242" t="s">
        <v>23</v>
      </c>
      <c r="C36" s="240" t="s">
        <v>101</v>
      </c>
      <c r="D36" s="243" t="s">
        <v>102</v>
      </c>
    </row>
    <row r="37" spans="1:4">
      <c r="A37" s="581" t="s">
        <v>103</v>
      </c>
      <c r="B37" s="242" t="s">
        <v>23</v>
      </c>
      <c r="C37" s="240" t="s">
        <v>104</v>
      </c>
      <c r="D37" s="243" t="s">
        <v>105</v>
      </c>
    </row>
    <row r="38" spans="1:4" s="204" customFormat="1">
      <c r="A38" s="627" t="s">
        <v>106</v>
      </c>
      <c r="B38" s="628"/>
      <c r="C38" s="628"/>
      <c r="D38" s="629"/>
    </row>
    <row r="39" spans="1:4">
      <c r="A39" s="581" t="s">
        <v>107</v>
      </c>
      <c r="B39" s="242" t="s">
        <v>23</v>
      </c>
      <c r="C39" t="s">
        <v>108</v>
      </c>
      <c r="D39" s="243" t="s">
        <v>109</v>
      </c>
    </row>
    <row r="40" spans="1:4" s="204" customFormat="1">
      <c r="A40" s="627" t="s">
        <v>110</v>
      </c>
      <c r="B40" s="628"/>
      <c r="C40" s="628"/>
      <c r="D40" s="629"/>
    </row>
    <row r="41" spans="1:4">
      <c r="A41" s="581" t="s">
        <v>111</v>
      </c>
      <c r="B41" s="242" t="s">
        <v>23</v>
      </c>
      <c r="C41" s="244" t="s">
        <v>112</v>
      </c>
      <c r="D41" s="243" t="s">
        <v>113</v>
      </c>
    </row>
    <row r="42" spans="1:4" s="204" customFormat="1">
      <c r="A42" s="627" t="s">
        <v>114</v>
      </c>
      <c r="B42" s="628"/>
      <c r="C42" s="628"/>
      <c r="D42" s="629"/>
    </row>
    <row r="43" spans="1:4">
      <c r="A43" s="581" t="s">
        <v>115</v>
      </c>
      <c r="B43" s="242" t="s">
        <v>54</v>
      </c>
      <c r="C43" s="240" t="s">
        <v>116</v>
      </c>
      <c r="D43" s="243" t="s">
        <v>117</v>
      </c>
    </row>
    <row r="44" spans="1:4">
      <c r="A44" s="581" t="s">
        <v>118</v>
      </c>
      <c r="B44" s="242" t="s">
        <v>54</v>
      </c>
      <c r="C44" s="240" t="s">
        <v>119</v>
      </c>
      <c r="D44" s="243" t="s">
        <v>120</v>
      </c>
    </row>
    <row r="45" spans="1:4">
      <c r="A45" s="581" t="s">
        <v>121</v>
      </c>
      <c r="B45" s="242" t="s">
        <v>54</v>
      </c>
      <c r="C45" s="240" t="s">
        <v>122</v>
      </c>
      <c r="D45" s="243" t="s">
        <v>123</v>
      </c>
    </row>
    <row r="46" spans="1:4" ht="30">
      <c r="A46" s="581" t="s">
        <v>124</v>
      </c>
      <c r="B46" s="242" t="s">
        <v>23</v>
      </c>
      <c r="C46" s="245" t="s">
        <v>125</v>
      </c>
      <c r="D46" s="243" t="s">
        <v>126</v>
      </c>
    </row>
    <row r="47" spans="1:4" ht="30">
      <c r="A47" s="581" t="s">
        <v>127</v>
      </c>
      <c r="B47" s="242" t="s">
        <v>23</v>
      </c>
      <c r="C47" s="245" t="s">
        <v>128</v>
      </c>
      <c r="D47" s="243" t="s">
        <v>129</v>
      </c>
    </row>
    <row r="48" spans="1:4">
      <c r="A48" s="581" t="s">
        <v>130</v>
      </c>
      <c r="B48" s="242" t="s">
        <v>23</v>
      </c>
      <c r="C48" s="246" t="s">
        <v>131</v>
      </c>
      <c r="D48" s="243" t="s">
        <v>132</v>
      </c>
    </row>
    <row r="49" spans="1:4">
      <c r="A49" s="581" t="s">
        <v>133</v>
      </c>
      <c r="B49" s="242" t="s">
        <v>23</v>
      </c>
      <c r="C49" s="240" t="s">
        <v>134</v>
      </c>
      <c r="D49" s="542" t="s">
        <v>135</v>
      </c>
    </row>
    <row r="50" spans="1:4">
      <c r="A50" s="581" t="s">
        <v>136</v>
      </c>
      <c r="B50" s="242" t="s">
        <v>23</v>
      </c>
      <c r="C50" s="240" t="s">
        <v>137</v>
      </c>
      <c r="D50" s="248" t="s">
        <v>138</v>
      </c>
    </row>
    <row r="51" spans="1:4" s="204" customFormat="1">
      <c r="A51" s="627" t="s">
        <v>139</v>
      </c>
      <c r="B51" s="628"/>
      <c r="C51" s="628"/>
      <c r="D51" s="629"/>
    </row>
    <row r="52" spans="1:4">
      <c r="A52" s="581" t="s">
        <v>140</v>
      </c>
      <c r="B52" s="242" t="s">
        <v>23</v>
      </c>
      <c r="C52" s="240" t="s">
        <v>141</v>
      </c>
      <c r="D52" s="249" t="s">
        <v>142</v>
      </c>
    </row>
    <row r="53" spans="1:4" s="204" customFormat="1">
      <c r="A53" s="630"/>
      <c r="B53" s="631"/>
      <c r="C53" s="631"/>
      <c r="D53" s="632"/>
    </row>
    <row r="55" spans="1:4">
      <c r="A55" s="26" t="s">
        <v>143</v>
      </c>
    </row>
    <row r="56" spans="1:4">
      <c r="A56" s="214"/>
      <c r="B56" s="214"/>
      <c r="C56" s="214"/>
    </row>
    <row r="57" spans="1:4" ht="33" customHeight="1">
      <c r="A57" s="620" t="s">
        <v>1319</v>
      </c>
      <c r="B57" s="620"/>
      <c r="C57" s="620"/>
    </row>
    <row r="58" spans="1:4">
      <c r="A58" s="534"/>
      <c r="B58" s="534"/>
      <c r="C58" s="534"/>
    </row>
    <row r="59" spans="1:4" ht="13.5" customHeight="1">
      <c r="A59" s="633" t="s">
        <v>144</v>
      </c>
      <c r="B59" s="634"/>
      <c r="C59" s="634"/>
    </row>
    <row r="60" spans="1:4">
      <c r="A60" s="619" t="s">
        <v>145</v>
      </c>
      <c r="B60" s="619"/>
      <c r="C60" s="619"/>
    </row>
    <row r="61" spans="1:4">
      <c r="A61" s="619" t="s">
        <v>146</v>
      </c>
      <c r="B61" s="619"/>
      <c r="C61" s="619"/>
    </row>
    <row r="62" spans="1:4">
      <c r="A62" s="27" t="s">
        <v>147</v>
      </c>
      <c r="B62" s="27"/>
      <c r="C62" s="27"/>
    </row>
    <row r="63" spans="1:4">
      <c r="A63" s="619" t="s">
        <v>148</v>
      </c>
      <c r="B63" s="619"/>
      <c r="C63" s="619"/>
    </row>
    <row r="64" spans="1:4">
      <c r="A64" s="27" t="s">
        <v>149</v>
      </c>
      <c r="B64" s="27"/>
      <c r="C64" s="27"/>
    </row>
    <row r="65" spans="1:3">
      <c r="A65" s="27" t="s">
        <v>150</v>
      </c>
      <c r="B65" s="27"/>
      <c r="C65" s="27"/>
    </row>
  </sheetData>
  <autoFilter ref="A2:D53" xr:uid="{84A3946C-9A12-4E74-A9DB-B4A41BFF10B8}"/>
  <mergeCells count="22">
    <mergeCell ref="A7:D7"/>
    <mergeCell ref="A53:D53"/>
    <mergeCell ref="A59:C59"/>
    <mergeCell ref="A30:D30"/>
    <mergeCell ref="A33:D33"/>
    <mergeCell ref="A38:D38"/>
    <mergeCell ref="A61:C61"/>
    <mergeCell ref="A60:C60"/>
    <mergeCell ref="A57:C57"/>
    <mergeCell ref="A63:C63"/>
    <mergeCell ref="D2:D3"/>
    <mergeCell ref="A2:A3"/>
    <mergeCell ref="C2:C3"/>
    <mergeCell ref="A4:D4"/>
    <mergeCell ref="A10:D10"/>
    <mergeCell ref="A13:D13"/>
    <mergeCell ref="A17:D17"/>
    <mergeCell ref="A21:D21"/>
    <mergeCell ref="A28:D28"/>
    <mergeCell ref="A40:D40"/>
    <mergeCell ref="A42:D42"/>
    <mergeCell ref="A51:D51"/>
  </mergeCells>
  <phoneticPr fontId="25" type="noConversion"/>
  <hyperlinks>
    <hyperlink ref="C41"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9" location="'8 - EU CC2'!A1" display="Page 8" xr:uid="{586C7081-080C-4779-A8E7-E50E80FC3DB1}"/>
    <hyperlink ref="D11" location="'5 - EU CCyB1'!A1" display="Page 5" xr:uid="{7DFE1277-C6D7-4D7E-86E2-72707334212F}"/>
    <hyperlink ref="D12" location="'6- EU CCyB2'!A1" display="Page 6" xr:uid="{36FC8B4F-5584-4609-8017-792F14FAE06B}"/>
    <hyperlink ref="D14" location="'7 - EU LR1'!A1" display="Page 7" xr:uid="{E2973574-6FA0-48BB-99ED-C8EE9BC7F7F2}"/>
    <hyperlink ref="D15" location="'8 - EU LR2'!A1" display="Page 8" xr:uid="{876C2537-2A88-48F8-994F-6D42FF0150C2}"/>
    <hyperlink ref="D16" location="'9 - EU LR3'!A1" display="Page 9" xr:uid="{39DCC2B8-250C-4F72-B74D-6D99E37B4BF9}"/>
    <hyperlink ref="D20" location="'12 - EU LIQ2'!A1" display="Page 12" xr:uid="{5BA656FD-A83B-4D40-B214-569C309EF1B9}"/>
    <hyperlink ref="D22" location="'13 - EU CR1'!A1" display="Page 13" xr:uid="{BB09226C-B53D-4614-9260-B7A95A28B242}"/>
    <hyperlink ref="D24" location="'15 - EU CR2'!A1" display="Page 15" xr:uid="{CD5ADBCB-321C-479A-A967-2E8BFE7DC14A}"/>
    <hyperlink ref="D25" location="'16 - EU CQ1'!A1" display="Page 16" xr:uid="{838C6E75-6CEA-4F75-81D8-517E6E2BE54E}"/>
    <hyperlink ref="D26" location="'17 - EU CQ5'!A1" display="Page 17" xr:uid="{1608603F-0E68-485A-843F-F36758616EFD}"/>
    <hyperlink ref="D27" location="'18 - EU CQ7'!A1" display="Page 18" xr:uid="{0412C185-F266-4979-BB15-CD1B11A90207}"/>
    <hyperlink ref="D29" location="'19 - EU CR3'!A1" display="Page 19" xr:uid="{1EA7BAAE-7B09-44C9-B65D-4F8B987DB348}"/>
    <hyperlink ref="D31" location="'20 - EU CR4'!A1" display="Page 20" xr:uid="{8E4CEC06-5581-48CF-BF45-5F66DCB93796}"/>
    <hyperlink ref="D32" location="'21 - EU CR5'!A1" display="Page 21" xr:uid="{E3D373F9-8FC9-4F5D-A00A-CECB1561817E}"/>
    <hyperlink ref="D34" location="'22 - EU CCR1'!A1" display="Page 22" xr:uid="{6D13E968-FF3C-447F-A118-54565475F888}"/>
    <hyperlink ref="D35" location="'23 - EU CCR3'!A1" display="Page 23" xr:uid="{CA8098D2-CBC7-455C-9ED8-FFE2D49CD894}"/>
    <hyperlink ref="D36" location="'24 - EU CCR5 '!A1" display="Page 24" xr:uid="{32523BC8-5388-4483-A53B-B4CB4787A2A2}"/>
    <hyperlink ref="D37" location="'25 - EU CCR8'!A1" display="Page 25" xr:uid="{8D81B767-A792-4F4D-BDE4-75CD561A1174}"/>
    <hyperlink ref="D39" location="'26 - EU MR1 '!A1" display="Page 26" xr:uid="{DA14A36F-2F10-4633-B5B8-8945C9BC50CA}"/>
    <hyperlink ref="D41" location="'27 - EU IRRBB1'!A1" display="Page 27" xr:uid="{B1A85DE8-8CD9-41DB-AB16-08312EF646F2}"/>
    <hyperlink ref="D43" location="'28 - Environmental risk'!A1" display="Page 28" xr:uid="{32958B70-6671-4559-B496-AC945FF4B4F5}"/>
    <hyperlink ref="D44" location="'29 - Social risk'!A1" display="Page 29" xr:uid="{8E094134-F71A-4F3B-8A38-17513BBCA9CB}"/>
    <hyperlink ref="D45" location="'30 - Governance risk'!A1" display="Page 30" xr:uid="{A7EC281C-44BA-4913-A6D0-9137D1687B7C}"/>
    <hyperlink ref="D46" location="'31 - transition risk - temp 1'!A1" display="Page 31" xr:uid="{1323A50A-826B-4EF3-AB1B-4052403AB4E4}"/>
    <hyperlink ref="D47" location="'32 - transition risk - temp 2'!A1" display="Page 32" xr:uid="{0A5FAAF2-8ABB-4CED-B896-C6F449FD97F5}"/>
    <hyperlink ref="C48" location="'38 - transition risk - temp 3'!A1" display="Banking book - Climate change transition risk: Alignment metrics" xr:uid="{B970AFAB-0800-4C47-80F6-9F141969176D}"/>
    <hyperlink ref="D48" location="'33 - transition risk - temp  3'!A1" display="Page 33" xr:uid="{2E883D9D-89EE-45D7-8F0D-B660BB74CC72}"/>
    <hyperlink ref="D49" location="'34 - transition risk - temp 4'!A1" display="Page 34" xr:uid="{ECD7FDC2-B4ED-41AB-AAE1-C1E5C6F43E36}"/>
    <hyperlink ref="D50" location="'35 - Physical risk - temp 5 '!A1" display="Page 35" xr:uid="{546A7FAC-3E3F-4EC4-A5BF-AEBA4D98325C}"/>
    <hyperlink ref="D52" location="'36 - EU KM2'!A1" display="Page 36" xr:uid="{6FB94004-E7DC-4D7F-B7FF-34D20AE63C65}"/>
    <hyperlink ref="D18" location="'10 - EU LIQB'!A1" display="Page 10" xr:uid="{8A3D2885-3B8D-4940-BEC6-F791550F56E4}"/>
    <hyperlink ref="D19" location="'11 - EU LIQ1'!A1" display="Page 11" xr:uid="{B067BA10-5299-4E95-861C-90F4E22CAD97}"/>
    <hyperlink ref="D8" location="'3 - EU CC1'!A1" display="Page 3" xr:uid="{8656D1FE-74AD-4FAC-88FD-D014E83DAF02}"/>
    <hyperlink ref="D23" location="'14 - EU CR1-A'!A1" display="Page 14" xr:uid="{DB6C1DB9-DCBE-4772-8F67-EA1BBAAFF30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N134"/>
  <sheetViews>
    <sheetView showGridLines="0" topLeftCell="A18" zoomScale="90" zoomScaleNormal="90" workbookViewId="0">
      <selection activeCell="O27" sqref="O27"/>
    </sheetView>
  </sheetViews>
  <sheetFormatPr defaultColWidth="9.28515625" defaultRowHeight="15"/>
  <cols>
    <col min="1" max="1" width="2.5703125" customWidth="1"/>
    <col min="2" max="2" width="13.42578125" customWidth="1"/>
    <col min="3" max="3" width="73.5703125" customWidth="1"/>
    <col min="4" max="4" width="17.7109375" bestFit="1" customWidth="1"/>
    <col min="5" max="5" width="20.5703125" customWidth="1"/>
    <col min="6" max="6" width="18" customWidth="1"/>
    <col min="7" max="7" width="18.5703125" customWidth="1"/>
    <col min="8" max="8" width="18" customWidth="1"/>
    <col min="9" max="10" width="10.7109375" customWidth="1"/>
    <col min="11" max="11" width="15.7109375" customWidth="1"/>
    <col min="23" max="23" width="13" bestFit="1" customWidth="1"/>
  </cols>
  <sheetData>
    <row r="1" spans="1:14">
      <c r="A1" s="32"/>
    </row>
    <row r="2" spans="1:14" ht="21">
      <c r="A2" s="32"/>
      <c r="B2" s="86" t="s">
        <v>151</v>
      </c>
      <c r="K2" s="201" t="s">
        <v>152</v>
      </c>
    </row>
    <row r="3" spans="1:14" ht="21">
      <c r="A3" s="32"/>
      <c r="B3" s="86"/>
    </row>
    <row r="4" spans="1:14">
      <c r="A4" s="32"/>
      <c r="B4" s="18"/>
    </row>
    <row r="5" spans="1:14">
      <c r="A5" s="32"/>
      <c r="B5" s="641" t="s">
        <v>153</v>
      </c>
      <c r="C5" s="642"/>
      <c r="D5" s="261" t="s">
        <v>154</v>
      </c>
      <c r="E5" s="261" t="s">
        <v>155</v>
      </c>
      <c r="F5" s="261" t="s">
        <v>156</v>
      </c>
      <c r="G5" s="261" t="s">
        <v>157</v>
      </c>
      <c r="H5" s="261" t="s">
        <v>158</v>
      </c>
    </row>
    <row r="6" spans="1:14" ht="15" customHeight="1">
      <c r="A6" s="32"/>
      <c r="B6" s="643" t="s">
        <v>159</v>
      </c>
      <c r="C6" s="644"/>
      <c r="D6" s="644"/>
      <c r="E6" s="644"/>
      <c r="F6" s="644"/>
      <c r="G6" s="644"/>
      <c r="H6" s="645"/>
    </row>
    <row r="7" spans="1:14">
      <c r="A7" s="32"/>
      <c r="B7" s="256">
        <v>1</v>
      </c>
      <c r="C7" s="262" t="s">
        <v>160</v>
      </c>
      <c r="D7" s="263">
        <v>12237.582518426321</v>
      </c>
      <c r="E7" s="263">
        <v>11847.263281427819</v>
      </c>
      <c r="F7" s="263">
        <v>11985.147433782397</v>
      </c>
      <c r="G7" s="264">
        <v>11495.7285041</v>
      </c>
      <c r="H7" s="264">
        <v>11386.981483204772</v>
      </c>
    </row>
    <row r="8" spans="1:14">
      <c r="A8" s="32"/>
      <c r="B8" s="256">
        <v>2</v>
      </c>
      <c r="C8" s="262" t="s">
        <v>161</v>
      </c>
      <c r="D8" s="263">
        <v>13208.168309938506</v>
      </c>
      <c r="E8" s="263">
        <v>12829.238955157984</v>
      </c>
      <c r="F8" s="263">
        <v>12975.673122544698</v>
      </c>
      <c r="G8" s="264">
        <v>12454.581394479999</v>
      </c>
      <c r="H8" s="264">
        <v>12346.168295443949</v>
      </c>
    </row>
    <row r="9" spans="1:14">
      <c r="A9" s="32"/>
      <c r="B9" s="256">
        <v>3</v>
      </c>
      <c r="C9" s="262" t="s">
        <v>162</v>
      </c>
      <c r="D9" s="263">
        <v>14536.146437414785</v>
      </c>
      <c r="E9" s="263">
        <v>14184.929664360992</v>
      </c>
      <c r="F9" s="263">
        <v>14318.041019149667</v>
      </c>
      <c r="G9" s="264">
        <v>13762.377804009999</v>
      </c>
      <c r="H9" s="264">
        <v>13622.357617722544</v>
      </c>
    </row>
    <row r="10" spans="1:14" ht="14.65" customHeight="1">
      <c r="A10" s="32"/>
      <c r="B10" s="638" t="s">
        <v>163</v>
      </c>
      <c r="C10" s="639"/>
      <c r="D10" s="639"/>
      <c r="E10" s="639"/>
      <c r="F10" s="639"/>
      <c r="G10" s="639"/>
      <c r="H10" s="640"/>
    </row>
    <row r="11" spans="1:14">
      <c r="A11" s="32"/>
      <c r="B11" s="256">
        <v>4</v>
      </c>
      <c r="C11" s="262" t="s">
        <v>164</v>
      </c>
      <c r="D11" s="263">
        <v>67639.985419727469</v>
      </c>
      <c r="E11" s="263">
        <v>66656.110217189576</v>
      </c>
      <c r="F11" s="263">
        <v>66883.074396123702</v>
      </c>
      <c r="G11" s="265">
        <v>64418.980510146692</v>
      </c>
      <c r="H11" s="263">
        <v>63260.544998777208</v>
      </c>
    </row>
    <row r="12" spans="1:14">
      <c r="A12" s="32"/>
      <c r="B12" s="256" t="s">
        <v>165</v>
      </c>
      <c r="C12" s="262" t="s">
        <v>166</v>
      </c>
      <c r="D12" s="263">
        <v>67639.985419727469</v>
      </c>
      <c r="E12" s="263">
        <f>E11</f>
        <v>66656.110217189576</v>
      </c>
      <c r="F12" s="263"/>
      <c r="G12" s="265"/>
      <c r="H12" s="263"/>
    </row>
    <row r="13" spans="1:14" ht="15" customHeight="1">
      <c r="A13" s="32"/>
      <c r="B13" s="638" t="s">
        <v>167</v>
      </c>
      <c r="C13" s="639"/>
      <c r="D13" s="639"/>
      <c r="E13" s="639"/>
      <c r="F13" s="639"/>
      <c r="G13" s="639"/>
      <c r="H13" s="640"/>
      <c r="N13" s="187"/>
    </row>
    <row r="14" spans="1:14">
      <c r="A14" s="32"/>
      <c r="B14" s="256">
        <v>5</v>
      </c>
      <c r="C14" s="262" t="s">
        <v>168</v>
      </c>
      <c r="D14" s="513">
        <f>D7/D11*100</f>
        <v>18.092231159554895</v>
      </c>
      <c r="E14" s="513">
        <v>17.773709331110343</v>
      </c>
      <c r="F14" s="513">
        <v>17.919552206584889</v>
      </c>
      <c r="G14" s="513">
        <v>17.845250597049262</v>
      </c>
      <c r="H14" s="513">
        <v>18.000131809526579</v>
      </c>
    </row>
    <row r="15" spans="1:14">
      <c r="A15" s="32"/>
      <c r="B15" s="256" t="s">
        <v>169</v>
      </c>
      <c r="C15" s="262" t="s">
        <v>170</v>
      </c>
      <c r="D15" s="513">
        <f>100*D7/$D$12</f>
        <v>18.092231159554895</v>
      </c>
      <c r="E15" s="513">
        <v>17.773709331110343</v>
      </c>
      <c r="F15" s="513"/>
      <c r="G15" s="513"/>
      <c r="H15" s="513"/>
    </row>
    <row r="16" spans="1:14">
      <c r="A16" s="32"/>
      <c r="B16" s="256">
        <v>6</v>
      </c>
      <c r="C16" s="262" t="s">
        <v>171</v>
      </c>
      <c r="D16" s="513">
        <f>D8/D11*100</f>
        <v>19.527160196705619</v>
      </c>
      <c r="E16" s="513">
        <v>19.246906117617289</v>
      </c>
      <c r="F16" s="513">
        <v>19.400533303380445</v>
      </c>
      <c r="G16" s="513">
        <v>19.333713908307299</v>
      </c>
      <c r="H16" s="513">
        <v>19.516379910547077</v>
      </c>
    </row>
    <row r="17" spans="1:8" ht="17.100000000000001" customHeight="1">
      <c r="A17" s="32"/>
      <c r="B17" s="256" t="s">
        <v>172</v>
      </c>
      <c r="C17" s="262" t="s">
        <v>173</v>
      </c>
      <c r="D17" s="513">
        <f>100*D8/$D$12</f>
        <v>19.527160196705619</v>
      </c>
      <c r="E17" s="513">
        <v>19.246906117617289</v>
      </c>
      <c r="F17" s="513"/>
      <c r="G17" s="513"/>
      <c r="H17" s="513"/>
    </row>
    <row r="18" spans="1:8">
      <c r="B18" s="256">
        <v>7</v>
      </c>
      <c r="C18" s="262" t="s">
        <v>174</v>
      </c>
      <c r="D18" s="513">
        <f>D9/D11*100</f>
        <v>21.490463587792643</v>
      </c>
      <c r="E18" s="513">
        <v>21.280764236228894</v>
      </c>
      <c r="F18" s="513">
        <v>21.407570074230154</v>
      </c>
      <c r="G18" s="513">
        <v>21.363855334286569</v>
      </c>
      <c r="H18" s="513">
        <v>21.533734206662078</v>
      </c>
    </row>
    <row r="19" spans="1:8">
      <c r="B19" s="256" t="s">
        <v>175</v>
      </c>
      <c r="C19" s="262" t="s">
        <v>176</v>
      </c>
      <c r="D19" s="513">
        <f>100*D9/$D$12</f>
        <v>21.490463587792643</v>
      </c>
      <c r="E19" s="513">
        <v>21.280764236228894</v>
      </c>
      <c r="F19" s="513"/>
      <c r="G19" s="513"/>
      <c r="H19" s="513"/>
    </row>
    <row r="20" spans="1:8">
      <c r="B20" s="638" t="s">
        <v>177</v>
      </c>
      <c r="C20" s="639"/>
      <c r="D20" s="639"/>
      <c r="E20" s="639"/>
      <c r="F20" s="639"/>
      <c r="G20" s="639"/>
      <c r="H20" s="640"/>
    </row>
    <row r="21" spans="1:8" ht="30">
      <c r="A21" s="32"/>
      <c r="B21" s="267" t="s">
        <v>178</v>
      </c>
      <c r="C21" s="268" t="s">
        <v>179</v>
      </c>
      <c r="D21" s="269">
        <v>2.0413960638018125</v>
      </c>
      <c r="E21" s="269">
        <v>2.0014669257729221</v>
      </c>
      <c r="F21" s="269">
        <v>2.1240052328769146</v>
      </c>
      <c r="G21" s="269">
        <v>2</v>
      </c>
      <c r="H21" s="269">
        <v>2.0744367600701876</v>
      </c>
    </row>
    <row r="22" spans="1:8" ht="15.75" customHeight="1">
      <c r="A22" s="32"/>
      <c r="B22" s="267" t="s">
        <v>180</v>
      </c>
      <c r="C22" s="268" t="s">
        <v>181</v>
      </c>
      <c r="D22" s="269">
        <v>1.1482852858885195</v>
      </c>
      <c r="E22" s="269">
        <v>1.1258251457472692</v>
      </c>
      <c r="F22" s="269">
        <v>1.1947529434932644</v>
      </c>
      <c r="G22" s="269">
        <v>1.1668706775394804</v>
      </c>
      <c r="H22" s="269">
        <v>1.1668706775394804</v>
      </c>
    </row>
    <row r="23" spans="1:8">
      <c r="A23" s="32"/>
      <c r="B23" s="267" t="s">
        <v>182</v>
      </c>
      <c r="C23" s="268" t="s">
        <v>183</v>
      </c>
      <c r="D23" s="269">
        <v>1.5310470478513594</v>
      </c>
      <c r="E23" s="269">
        <v>1.501100194329692</v>
      </c>
      <c r="F23" s="269">
        <v>1.5930039246576864</v>
      </c>
      <c r="G23" s="269">
        <v>1.5558275700526412</v>
      </c>
      <c r="H23" s="269">
        <v>1.5558275700526412</v>
      </c>
    </row>
    <row r="24" spans="1:8">
      <c r="A24" s="32"/>
      <c r="B24" s="256" t="s">
        <v>184</v>
      </c>
      <c r="C24" s="262" t="s">
        <v>185</v>
      </c>
      <c r="D24" s="269">
        <v>10.041396063801812</v>
      </c>
      <c r="E24" s="269">
        <v>10.001466925772922</v>
      </c>
      <c r="F24" s="269">
        <v>10.124005232876915</v>
      </c>
      <c r="G24" s="269">
        <v>10</v>
      </c>
      <c r="H24" s="269">
        <v>10.074436760070189</v>
      </c>
    </row>
    <row r="25" spans="1:8">
      <c r="A25" s="32"/>
      <c r="B25" s="638" t="s">
        <v>186</v>
      </c>
      <c r="C25" s="639"/>
      <c r="D25" s="639"/>
      <c r="E25" s="639"/>
      <c r="F25" s="639"/>
      <c r="G25" s="639"/>
      <c r="H25" s="640"/>
    </row>
    <row r="26" spans="1:8">
      <c r="A26" s="32"/>
      <c r="B26" s="256">
        <v>8</v>
      </c>
      <c r="C26" s="262" t="s">
        <v>187</v>
      </c>
      <c r="D26" s="266">
        <v>2.5</v>
      </c>
      <c r="E26" s="266">
        <v>2.5</v>
      </c>
      <c r="F26" s="266">
        <v>2.5</v>
      </c>
      <c r="G26" s="266">
        <v>2.5</v>
      </c>
      <c r="H26" s="266">
        <v>2.5</v>
      </c>
    </row>
    <row r="27" spans="1:8" ht="30">
      <c r="A27" s="32"/>
      <c r="B27" s="256" t="s">
        <v>188</v>
      </c>
      <c r="C27" s="262" t="s">
        <v>189</v>
      </c>
      <c r="D27" s="266">
        <v>0</v>
      </c>
      <c r="E27" s="266">
        <v>0</v>
      </c>
      <c r="F27" s="266">
        <v>0</v>
      </c>
      <c r="G27" s="266">
        <v>0</v>
      </c>
      <c r="H27" s="266">
        <v>0</v>
      </c>
    </row>
    <row r="28" spans="1:8">
      <c r="A28" s="32"/>
      <c r="B28" s="256">
        <v>9</v>
      </c>
      <c r="C28" s="262" t="s">
        <v>190</v>
      </c>
      <c r="D28" s="266">
        <v>2.4828624149545093</v>
      </c>
      <c r="E28" s="266">
        <v>2.4941269590061106</v>
      </c>
      <c r="F28" s="266">
        <v>2.4948767455435443</v>
      </c>
      <c r="G28" s="266">
        <v>2.4714838164174502</v>
      </c>
      <c r="H28" s="266">
        <v>2.4696056339120021</v>
      </c>
    </row>
    <row r="29" spans="1:8">
      <c r="A29" s="32"/>
      <c r="B29" s="256" t="s">
        <v>191</v>
      </c>
      <c r="C29" s="262" t="s">
        <v>192</v>
      </c>
      <c r="D29" s="266">
        <v>0.36039056024502913</v>
      </c>
      <c r="E29" s="266">
        <v>0.39084352450914184</v>
      </c>
      <c r="F29" s="266">
        <v>0.38965125369321912</v>
      </c>
      <c r="G29" s="266">
        <v>0.40957427176293676</v>
      </c>
      <c r="H29" s="266">
        <v>0.40957427176293676</v>
      </c>
    </row>
    <row r="30" spans="1:8">
      <c r="A30" s="32"/>
      <c r="B30" s="256">
        <v>10</v>
      </c>
      <c r="C30" s="262" t="s">
        <v>193</v>
      </c>
      <c r="D30" s="266">
        <v>0</v>
      </c>
      <c r="E30" s="266">
        <v>0</v>
      </c>
      <c r="F30" s="266">
        <v>0</v>
      </c>
      <c r="G30" s="266">
        <v>0</v>
      </c>
      <c r="H30" s="266">
        <v>0</v>
      </c>
    </row>
    <row r="31" spans="1:8">
      <c r="A31" s="32"/>
      <c r="B31" s="256" t="s">
        <v>194</v>
      </c>
      <c r="C31" s="270" t="s">
        <v>195</v>
      </c>
      <c r="D31" s="266">
        <v>1</v>
      </c>
      <c r="E31" s="266">
        <v>1</v>
      </c>
      <c r="F31" s="266">
        <v>1</v>
      </c>
      <c r="G31" s="266">
        <v>1</v>
      </c>
      <c r="H31" s="266">
        <v>1</v>
      </c>
    </row>
    <row r="32" spans="1:8" ht="14.65" customHeight="1">
      <c r="A32" s="32"/>
      <c r="B32" s="256">
        <v>11</v>
      </c>
      <c r="C32" s="270" t="s">
        <v>196</v>
      </c>
      <c r="D32" s="266">
        <v>6.3432529751995377</v>
      </c>
      <c r="E32" s="266">
        <v>6.3849704835152528</v>
      </c>
      <c r="F32" s="266">
        <v>6.3845279992367638</v>
      </c>
      <c r="G32" s="266">
        <v>6.3810580881803869</v>
      </c>
      <c r="H32" s="266">
        <v>6.3791799056749383</v>
      </c>
    </row>
    <row r="33" spans="1:8">
      <c r="A33" s="32"/>
      <c r="B33" s="256" t="s">
        <v>197</v>
      </c>
      <c r="C33" s="270" t="s">
        <v>198</v>
      </c>
      <c r="D33" s="271">
        <v>16.384649039001349</v>
      </c>
      <c r="E33" s="271">
        <v>16.386437409288174</v>
      </c>
      <c r="F33" s="271">
        <v>16.508533232113699</v>
      </c>
      <c r="G33" s="271">
        <v>16.399999999999999</v>
      </c>
      <c r="H33" s="271">
        <v>16.453616665745127</v>
      </c>
    </row>
    <row r="34" spans="1:8">
      <c r="A34" s="32"/>
      <c r="B34" s="256">
        <v>12</v>
      </c>
      <c r="C34" s="270" t="s">
        <v>199</v>
      </c>
      <c r="D34" s="271">
        <v>12.443945873666376</v>
      </c>
      <c r="E34" s="271">
        <v>12.147884185363065</v>
      </c>
      <c r="F34" s="271">
        <v>12.234923268260612</v>
      </c>
      <c r="G34" s="271">
        <v>12.2</v>
      </c>
      <c r="H34" s="271">
        <v>12.34333556903168</v>
      </c>
    </row>
    <row r="35" spans="1:8" ht="14.65" customHeight="1">
      <c r="B35" s="638" t="s">
        <v>200</v>
      </c>
      <c r="C35" s="639"/>
      <c r="D35" s="639"/>
      <c r="E35" s="639"/>
      <c r="F35" s="639"/>
      <c r="G35" s="639"/>
      <c r="H35" s="640"/>
    </row>
    <row r="36" spans="1:8" s="14" customFormat="1">
      <c r="B36" s="256">
        <v>13</v>
      </c>
      <c r="C36" s="272" t="s">
        <v>201</v>
      </c>
      <c r="D36" s="273">
        <v>146337.6480676331</v>
      </c>
      <c r="E36" s="273">
        <v>141483.86573993167</v>
      </c>
      <c r="F36" s="273">
        <v>139035.63165333311</v>
      </c>
      <c r="G36" s="274">
        <v>137760.90748762363</v>
      </c>
      <c r="H36" s="273">
        <v>134629.90100928899</v>
      </c>
    </row>
    <row r="37" spans="1:8" s="14" customFormat="1">
      <c r="B37" s="256">
        <v>14</v>
      </c>
      <c r="C37" s="272" t="s">
        <v>202</v>
      </c>
      <c r="D37" s="271">
        <v>9.025817</v>
      </c>
      <c r="E37" s="271">
        <v>9.067634</v>
      </c>
      <c r="F37" s="271">
        <v>9.332624283606533</v>
      </c>
      <c r="G37" s="275">
        <v>9.0407225254371752</v>
      </c>
      <c r="H37" s="271">
        <v>9.1704503998648175</v>
      </c>
    </row>
    <row r="38" spans="1:8" s="14" customFormat="1">
      <c r="B38" s="638" t="s">
        <v>203</v>
      </c>
      <c r="C38" s="639"/>
      <c r="D38" s="639"/>
      <c r="E38" s="639"/>
      <c r="F38" s="639"/>
      <c r="G38" s="639"/>
      <c r="H38" s="640"/>
    </row>
    <row r="39" spans="1:8" s="14" customFormat="1" ht="14.65" customHeight="1">
      <c r="B39" s="276" t="s">
        <v>204</v>
      </c>
      <c r="C39" s="268" t="s">
        <v>205</v>
      </c>
      <c r="D39" s="271">
        <v>0</v>
      </c>
      <c r="E39" s="271">
        <v>0</v>
      </c>
      <c r="F39" s="271">
        <v>0</v>
      </c>
      <c r="G39" s="271">
        <v>0</v>
      </c>
      <c r="H39" s="271">
        <v>0</v>
      </c>
    </row>
    <row r="40" spans="1:8" s="14" customFormat="1">
      <c r="B40" s="276" t="s">
        <v>206</v>
      </c>
      <c r="C40" s="268" t="s">
        <v>181</v>
      </c>
      <c r="D40" s="271">
        <v>0</v>
      </c>
      <c r="E40" s="271">
        <v>0</v>
      </c>
      <c r="F40" s="271">
        <v>0</v>
      </c>
      <c r="G40" s="271">
        <v>0</v>
      </c>
      <c r="H40" s="271">
        <v>0</v>
      </c>
    </row>
    <row r="41" spans="1:8" s="13" customFormat="1">
      <c r="B41" s="276" t="s">
        <v>207</v>
      </c>
      <c r="C41" s="268" t="s">
        <v>208</v>
      </c>
      <c r="D41" s="271">
        <v>3</v>
      </c>
      <c r="E41" s="271">
        <v>3</v>
      </c>
      <c r="F41" s="271">
        <v>3</v>
      </c>
      <c r="G41" s="271">
        <v>3</v>
      </c>
      <c r="H41" s="271">
        <v>3</v>
      </c>
    </row>
    <row r="42" spans="1:8" ht="14.65" customHeight="1">
      <c r="A42" s="32"/>
      <c r="B42" s="638" t="s">
        <v>209</v>
      </c>
      <c r="C42" s="639"/>
      <c r="D42" s="639"/>
      <c r="E42" s="639"/>
      <c r="F42" s="639"/>
      <c r="G42" s="639"/>
      <c r="H42" s="640"/>
    </row>
    <row r="43" spans="1:8">
      <c r="A43" s="32"/>
      <c r="B43" s="276" t="s">
        <v>210</v>
      </c>
      <c r="C43" s="277" t="s">
        <v>211</v>
      </c>
      <c r="D43" s="271">
        <v>0</v>
      </c>
      <c r="E43" s="271">
        <v>0</v>
      </c>
      <c r="F43" s="271">
        <v>0</v>
      </c>
      <c r="G43" s="271">
        <v>0</v>
      </c>
      <c r="H43" s="271">
        <v>0</v>
      </c>
    </row>
    <row r="44" spans="1:8">
      <c r="A44" s="32"/>
      <c r="B44" s="276" t="s">
        <v>212</v>
      </c>
      <c r="C44" s="270" t="s">
        <v>213</v>
      </c>
      <c r="D44" s="271">
        <v>3</v>
      </c>
      <c r="E44" s="271">
        <v>3</v>
      </c>
      <c r="F44" s="271">
        <v>3</v>
      </c>
      <c r="G44" s="271">
        <v>3</v>
      </c>
      <c r="H44" s="271">
        <v>3</v>
      </c>
    </row>
    <row r="45" spans="1:8">
      <c r="A45" s="32"/>
      <c r="B45" s="638" t="s">
        <v>214</v>
      </c>
      <c r="C45" s="639"/>
      <c r="D45" s="639"/>
      <c r="E45" s="639"/>
      <c r="F45" s="639"/>
      <c r="G45" s="639"/>
      <c r="H45" s="640"/>
    </row>
    <row r="46" spans="1:8">
      <c r="A46" s="32"/>
      <c r="B46" s="256">
        <v>15</v>
      </c>
      <c r="C46" s="272" t="s">
        <v>215</v>
      </c>
      <c r="D46" s="514">
        <f>'11 - EU LIQ1'!H37</f>
        <v>44214.501279226701</v>
      </c>
      <c r="E46" s="514">
        <v>44309.601075865343</v>
      </c>
      <c r="F46" s="515">
        <v>44197.493673691766</v>
      </c>
      <c r="G46" s="516">
        <v>42935.246806991243</v>
      </c>
      <c r="H46" s="516">
        <v>41040.372289017665</v>
      </c>
    </row>
    <row r="47" spans="1:8">
      <c r="A47" s="32"/>
      <c r="B47" s="260" t="s">
        <v>216</v>
      </c>
      <c r="C47" s="272" t="s">
        <v>217</v>
      </c>
      <c r="D47" s="514">
        <f>'11 - EU LIQ1'!H25</f>
        <v>15388.021968109224</v>
      </c>
      <c r="E47" s="514">
        <v>15555.430524697014</v>
      </c>
      <c r="F47" s="517">
        <v>15504.368157525281</v>
      </c>
      <c r="G47" s="516">
        <v>15362.686486865909</v>
      </c>
      <c r="H47" s="516">
        <v>14882.153814644635</v>
      </c>
    </row>
    <row r="48" spans="1:8" ht="14.65" customHeight="1">
      <c r="A48" s="32"/>
      <c r="B48" s="260" t="s">
        <v>218</v>
      </c>
      <c r="C48" s="272" t="s">
        <v>219</v>
      </c>
      <c r="D48" s="514">
        <f>'11 - EU LIQ1'!H32</f>
        <v>1791.5226587432201</v>
      </c>
      <c r="E48" s="514">
        <v>1764.2654770315801</v>
      </c>
      <c r="F48" s="517">
        <v>1569.641033417126</v>
      </c>
      <c r="G48" s="516">
        <v>1569.030225512475</v>
      </c>
      <c r="H48" s="516">
        <v>1366.3403553330311</v>
      </c>
    </row>
    <row r="49" spans="1:8">
      <c r="A49" s="32"/>
      <c r="B49" s="256">
        <v>16</v>
      </c>
      <c r="C49" s="272" t="s">
        <v>220</v>
      </c>
      <c r="D49" s="514">
        <f>'11 - EU LIQ1'!H38</f>
        <v>13596.523062841999</v>
      </c>
      <c r="E49" s="514">
        <v>13791.184050446254</v>
      </c>
      <c r="F49" s="516">
        <v>13934.746126888975</v>
      </c>
      <c r="G49" s="516">
        <v>13793.656261353444</v>
      </c>
      <c r="H49" s="516">
        <v>13515.813459311617</v>
      </c>
    </row>
    <row r="50" spans="1:8">
      <c r="A50" s="32"/>
      <c r="B50" s="256">
        <v>17</v>
      </c>
      <c r="C50" s="272" t="s">
        <v>221</v>
      </c>
      <c r="D50" s="518">
        <f>'11 - EU LIQ1'!H39</f>
        <v>327.92610000000002</v>
      </c>
      <c r="E50" s="518">
        <v>323.82310000000001</v>
      </c>
      <c r="F50" s="278">
        <v>317.61860000000001</v>
      </c>
      <c r="G50" s="519">
        <v>311.77420000000001</v>
      </c>
      <c r="H50" s="278">
        <v>304.17270000000002</v>
      </c>
    </row>
    <row r="51" spans="1:8">
      <c r="A51" s="32"/>
      <c r="B51" s="638" t="s">
        <v>222</v>
      </c>
      <c r="C51" s="639"/>
      <c r="D51" s="639"/>
      <c r="E51" s="639"/>
      <c r="F51" s="639"/>
      <c r="G51" s="639"/>
      <c r="H51" s="640"/>
    </row>
    <row r="52" spans="1:8">
      <c r="A52" s="32"/>
      <c r="B52" s="256">
        <v>18</v>
      </c>
      <c r="C52" s="272" t="s">
        <v>223</v>
      </c>
      <c r="D52" s="514">
        <f>'12 - EU LIQ2'!H23</f>
        <v>116002.178585079</v>
      </c>
      <c r="E52" s="514">
        <v>114389.19859955499</v>
      </c>
      <c r="F52" s="516">
        <v>109418.83773429599</v>
      </c>
      <c r="G52" s="515">
        <v>108733.30596534652</v>
      </c>
      <c r="H52" s="515">
        <v>106467.39542243298</v>
      </c>
    </row>
    <row r="53" spans="1:8">
      <c r="A53" s="32"/>
      <c r="B53" s="256">
        <v>19</v>
      </c>
      <c r="C53" s="272" t="s">
        <v>224</v>
      </c>
      <c r="D53" s="514">
        <f>'12 - EU LIQ2'!H49</f>
        <v>76423.209637912005</v>
      </c>
      <c r="E53" s="514">
        <v>76434.977098898889</v>
      </c>
      <c r="F53" s="516">
        <v>75228.052435852194</v>
      </c>
      <c r="G53" s="515">
        <v>73197.904916353</v>
      </c>
      <c r="H53" s="515">
        <v>71049.80080993181</v>
      </c>
    </row>
    <row r="54" spans="1:8">
      <c r="A54" s="32"/>
      <c r="B54" s="256">
        <v>20</v>
      </c>
      <c r="C54" s="279" t="s">
        <v>225</v>
      </c>
      <c r="D54" s="518">
        <f>'12 - EU LIQ2'!H53</f>
        <v>151.78920008030201</v>
      </c>
      <c r="E54" s="518">
        <v>149.65556730859899</v>
      </c>
      <c r="F54" s="278">
        <v>145.44951542856799</v>
      </c>
      <c r="G54" s="280">
        <v>148.547019330132</v>
      </c>
      <c r="H54" s="280">
        <v>149.84897101576399</v>
      </c>
    </row>
    <row r="55" spans="1:8">
      <c r="A55" s="32"/>
    </row>
    <row r="56" spans="1:8">
      <c r="A56" s="32"/>
    </row>
    <row r="57" spans="1:8">
      <c r="A57" s="32"/>
    </row>
    <row r="58" spans="1:8">
      <c r="A58" s="32"/>
    </row>
    <row r="59" spans="1:8">
      <c r="A59" s="32"/>
    </row>
    <row r="60" spans="1:8">
      <c r="A60" s="32"/>
    </row>
    <row r="61" spans="1:8">
      <c r="A61" s="32"/>
    </row>
    <row r="62" spans="1:8">
      <c r="A62" s="32"/>
    </row>
    <row r="63" spans="1:8">
      <c r="A63" s="32"/>
    </row>
    <row r="64" spans="1:8">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row r="77" spans="1:1">
      <c r="A77" s="32"/>
    </row>
    <row r="78" spans="1:1">
      <c r="A78" s="32"/>
    </row>
    <row r="79" spans="1:1">
      <c r="A79" s="32"/>
    </row>
    <row r="80" spans="1:1">
      <c r="A80" s="32"/>
    </row>
    <row r="81" spans="1:1">
      <c r="A81" s="32"/>
    </row>
    <row r="82" spans="1:1">
      <c r="A82" s="32"/>
    </row>
    <row r="83" spans="1:1">
      <c r="A83" s="32"/>
    </row>
    <row r="84" spans="1:1">
      <c r="A84" s="32"/>
    </row>
    <row r="85" spans="1:1">
      <c r="A85" s="32"/>
    </row>
    <row r="86" spans="1:1">
      <c r="A86" s="32"/>
    </row>
    <row r="87" spans="1:1">
      <c r="A87" s="32"/>
    </row>
    <row r="88" spans="1:1">
      <c r="A88" s="32"/>
    </row>
    <row r="89" spans="1:1">
      <c r="A89" s="32"/>
    </row>
    <row r="90" spans="1:1">
      <c r="A90" s="32"/>
    </row>
    <row r="91" spans="1:1">
      <c r="A91" s="32"/>
    </row>
    <row r="92" spans="1:1">
      <c r="A92" s="32"/>
    </row>
    <row r="93" spans="1:1">
      <c r="A93" s="32"/>
    </row>
    <row r="94" spans="1:1">
      <c r="A94" s="32"/>
    </row>
    <row r="95" spans="1:1">
      <c r="A95" s="32"/>
    </row>
    <row r="96" spans="1:1">
      <c r="A96" s="32"/>
    </row>
    <row r="97" spans="1:9">
      <c r="A97" s="32"/>
    </row>
    <row r="98" spans="1:9">
      <c r="A98" s="32"/>
    </row>
    <row r="99" spans="1:9">
      <c r="A99" s="32"/>
    </row>
    <row r="100" spans="1:9">
      <c r="A100" s="32"/>
    </row>
    <row r="101" spans="1:9">
      <c r="A101" s="32"/>
    </row>
    <row r="102" spans="1:9">
      <c r="A102" s="32"/>
    </row>
    <row r="103" spans="1:9">
      <c r="A103" s="32"/>
    </row>
    <row r="104" spans="1:9">
      <c r="A104" s="32"/>
    </row>
    <row r="105" spans="1:9">
      <c r="A105" s="32"/>
      <c r="B105" s="32"/>
      <c r="C105" s="32"/>
      <c r="D105" s="32"/>
      <c r="E105" s="32"/>
      <c r="F105" s="32"/>
      <c r="G105" s="32"/>
      <c r="H105" s="32"/>
      <c r="I105" s="32"/>
    </row>
    <row r="106" spans="1:9">
      <c r="A106" s="32"/>
      <c r="B106" s="32"/>
      <c r="C106" s="32"/>
      <c r="D106" s="32"/>
      <c r="E106" s="32"/>
      <c r="F106" s="32"/>
      <c r="G106" s="32"/>
      <c r="H106" s="32"/>
      <c r="I106" s="32"/>
    </row>
    <row r="107" spans="1:9">
      <c r="A107" s="32"/>
      <c r="B107" s="32"/>
      <c r="C107" s="32"/>
      <c r="D107" s="32"/>
      <c r="E107" s="32"/>
      <c r="F107" s="32"/>
      <c r="G107" s="32"/>
      <c r="H107" s="32"/>
      <c r="I107" s="32"/>
    </row>
    <row r="108" spans="1:9">
      <c r="A108" s="32"/>
      <c r="B108" s="32"/>
      <c r="C108" s="32"/>
      <c r="D108" s="32"/>
      <c r="E108" s="32"/>
      <c r="F108" s="32"/>
      <c r="G108" s="32"/>
      <c r="H108" s="32"/>
      <c r="I108" s="32"/>
    </row>
    <row r="109" spans="1:9">
      <c r="A109" s="32"/>
      <c r="B109" s="32"/>
      <c r="C109" s="32"/>
      <c r="D109" s="32"/>
      <c r="E109" s="32"/>
      <c r="F109" s="32"/>
      <c r="G109" s="32"/>
      <c r="H109" s="32"/>
      <c r="I109" s="32"/>
    </row>
    <row r="110" spans="1:9">
      <c r="A110" s="32"/>
      <c r="B110" s="32"/>
      <c r="C110" s="32"/>
      <c r="D110" s="32"/>
      <c r="E110" s="32"/>
      <c r="F110" s="32"/>
      <c r="G110" s="32"/>
      <c r="H110" s="32"/>
      <c r="I110" s="32"/>
    </row>
    <row r="111" spans="1:9">
      <c r="A111" s="32"/>
      <c r="B111" s="32"/>
      <c r="C111" s="32"/>
      <c r="D111" s="32"/>
      <c r="E111" s="32"/>
      <c r="F111" s="32"/>
      <c r="G111" s="32"/>
      <c r="H111" s="32"/>
      <c r="I111" s="32"/>
    </row>
    <row r="112" spans="1:9">
      <c r="A112" s="32"/>
      <c r="B112" s="32"/>
      <c r="C112" s="32"/>
      <c r="D112" s="32"/>
      <c r="E112" s="32"/>
      <c r="F112" s="32"/>
      <c r="G112" s="32"/>
      <c r="H112" s="32"/>
      <c r="I112" s="32"/>
    </row>
    <row r="113" spans="1:9">
      <c r="A113" s="32"/>
      <c r="B113" s="32"/>
      <c r="C113" s="32"/>
      <c r="D113" s="32"/>
      <c r="E113" s="32"/>
      <c r="F113" s="32"/>
      <c r="G113" s="32"/>
      <c r="H113" s="32"/>
      <c r="I113" s="32"/>
    </row>
    <row r="114" spans="1:9">
      <c r="A114" s="32"/>
      <c r="B114" s="32"/>
      <c r="C114" s="32"/>
      <c r="D114" s="32"/>
      <c r="E114" s="32"/>
      <c r="F114" s="32"/>
      <c r="G114" s="32"/>
      <c r="H114" s="32"/>
      <c r="I114" s="32"/>
    </row>
    <row r="115" spans="1:9">
      <c r="A115" s="32"/>
      <c r="B115" s="32"/>
      <c r="C115" s="32"/>
      <c r="D115" s="32"/>
      <c r="E115" s="32"/>
      <c r="F115" s="32"/>
      <c r="G115" s="32"/>
      <c r="H115" s="32"/>
      <c r="I115" s="32"/>
    </row>
    <row r="116" spans="1:9">
      <c r="A116" s="32"/>
      <c r="B116" s="32"/>
      <c r="C116" s="32"/>
      <c r="D116" s="32"/>
      <c r="E116" s="32"/>
      <c r="F116" s="32"/>
      <c r="G116" s="32"/>
      <c r="H116" s="32"/>
      <c r="I116" s="32"/>
    </row>
    <row r="117" spans="1:9">
      <c r="A117" s="32"/>
      <c r="B117" s="32"/>
      <c r="C117" s="32"/>
      <c r="D117" s="32"/>
      <c r="E117" s="32"/>
      <c r="F117" s="32"/>
      <c r="G117" s="32"/>
      <c r="H117" s="32"/>
      <c r="I117" s="32"/>
    </row>
    <row r="118" spans="1:9">
      <c r="A118" s="32"/>
      <c r="B118" s="32"/>
      <c r="C118" s="32"/>
      <c r="D118" s="32"/>
      <c r="E118" s="32"/>
      <c r="F118" s="32"/>
      <c r="G118" s="32"/>
      <c r="H118" s="32"/>
      <c r="I118" s="32"/>
    </row>
    <row r="119" spans="1:9">
      <c r="A119" s="32"/>
      <c r="B119" s="32"/>
      <c r="C119" s="32"/>
      <c r="D119" s="32"/>
      <c r="E119" s="32"/>
      <c r="F119" s="32"/>
      <c r="G119" s="32"/>
      <c r="H119" s="32"/>
      <c r="I119" s="32"/>
    </row>
    <row r="120" spans="1:9">
      <c r="A120" s="32"/>
      <c r="B120" s="32"/>
      <c r="C120" s="32"/>
      <c r="D120" s="32"/>
      <c r="E120" s="32"/>
      <c r="F120" s="32"/>
      <c r="G120" s="32"/>
      <c r="H120" s="32"/>
      <c r="I120" s="32"/>
    </row>
    <row r="121" spans="1:9">
      <c r="A121" s="32"/>
      <c r="B121" s="32"/>
      <c r="C121" s="32"/>
      <c r="D121" s="32"/>
      <c r="E121" s="32"/>
      <c r="F121" s="32"/>
      <c r="G121" s="32"/>
      <c r="H121" s="32"/>
      <c r="I121" s="32"/>
    </row>
    <row r="122" spans="1:9">
      <c r="A122" s="32"/>
      <c r="B122" s="32"/>
      <c r="C122" s="32"/>
      <c r="D122" s="32"/>
      <c r="E122" s="32"/>
      <c r="F122" s="32"/>
      <c r="G122" s="32"/>
      <c r="H122" s="32"/>
      <c r="I122" s="32"/>
    </row>
    <row r="123" spans="1:9">
      <c r="A123" s="32"/>
      <c r="B123" s="32"/>
      <c r="C123" s="32"/>
      <c r="D123" s="32"/>
      <c r="E123" s="32"/>
      <c r="F123" s="32"/>
      <c r="G123" s="32"/>
      <c r="H123" s="32"/>
      <c r="I123" s="32"/>
    </row>
    <row r="124" spans="1:9">
      <c r="A124" s="32"/>
      <c r="B124" s="32"/>
      <c r="C124" s="32"/>
      <c r="D124" s="32"/>
      <c r="E124" s="32"/>
      <c r="F124" s="32"/>
      <c r="G124" s="32"/>
      <c r="H124" s="32"/>
      <c r="I124" s="32"/>
    </row>
    <row r="125" spans="1:9">
      <c r="A125" s="32"/>
      <c r="B125" s="32"/>
      <c r="C125" s="32"/>
      <c r="D125" s="32"/>
      <c r="E125" s="32"/>
      <c r="F125" s="32"/>
      <c r="G125" s="32"/>
      <c r="H125" s="32"/>
      <c r="I125" s="32"/>
    </row>
    <row r="126" spans="1:9">
      <c r="A126" s="32"/>
      <c r="B126" s="32"/>
      <c r="C126" s="32"/>
      <c r="D126" s="32"/>
      <c r="E126" s="32"/>
      <c r="F126" s="32"/>
      <c r="G126" s="32"/>
      <c r="H126" s="32"/>
      <c r="I126" s="32"/>
    </row>
    <row r="127" spans="1:9">
      <c r="A127" s="32"/>
      <c r="B127" s="32"/>
      <c r="C127" s="32"/>
      <c r="D127" s="32"/>
      <c r="E127" s="32"/>
      <c r="F127" s="32"/>
      <c r="G127" s="32"/>
      <c r="H127" s="32"/>
      <c r="I127" s="32"/>
    </row>
    <row r="128" spans="1:9">
      <c r="A128" s="32"/>
      <c r="B128" s="32"/>
      <c r="C128" s="32"/>
      <c r="D128" s="32"/>
      <c r="E128" s="32"/>
      <c r="F128" s="32"/>
      <c r="G128" s="32"/>
      <c r="H128" s="32"/>
      <c r="I128" s="32"/>
    </row>
    <row r="129" spans="1:9">
      <c r="A129" s="32"/>
      <c r="B129" s="32"/>
      <c r="C129" s="32"/>
      <c r="D129" s="32"/>
      <c r="E129" s="32"/>
      <c r="F129" s="32"/>
      <c r="G129" s="32"/>
      <c r="H129" s="32"/>
      <c r="I129" s="32"/>
    </row>
    <row r="130" spans="1:9">
      <c r="A130" s="32"/>
      <c r="B130" s="32"/>
      <c r="C130" s="32"/>
      <c r="D130" s="32"/>
      <c r="E130" s="32"/>
      <c r="F130" s="32"/>
      <c r="G130" s="32"/>
      <c r="H130" s="32"/>
      <c r="I130" s="32"/>
    </row>
    <row r="131" spans="1:9">
      <c r="A131" s="32"/>
      <c r="B131" s="32"/>
      <c r="C131" s="32"/>
      <c r="D131" s="32"/>
      <c r="E131" s="32"/>
      <c r="F131" s="32"/>
      <c r="G131" s="32"/>
      <c r="H131" s="32"/>
      <c r="I131" s="32"/>
    </row>
    <row r="132" spans="1:9">
      <c r="A132" s="32"/>
      <c r="B132" s="32"/>
      <c r="C132" s="32"/>
      <c r="D132" s="32"/>
      <c r="E132" s="32"/>
      <c r="F132" s="32"/>
      <c r="G132" s="32"/>
      <c r="H132" s="32"/>
      <c r="I132" s="32"/>
    </row>
    <row r="133" spans="1:9">
      <c r="A133" s="32"/>
      <c r="B133" s="32"/>
      <c r="C133" s="32"/>
      <c r="D133" s="32"/>
      <c r="E133" s="32"/>
      <c r="F133" s="32"/>
      <c r="G133" s="32"/>
      <c r="H133" s="32"/>
      <c r="I133" s="32"/>
    </row>
    <row r="134" spans="1:9">
      <c r="A134" s="32"/>
      <c r="B134" s="32"/>
      <c r="C134" s="32"/>
      <c r="D134" s="32"/>
      <c r="E134" s="32"/>
      <c r="F134" s="32"/>
      <c r="G134" s="32"/>
      <c r="H134" s="32"/>
      <c r="I134" s="32"/>
    </row>
  </sheetData>
  <mergeCells count="11">
    <mergeCell ref="B51:H51"/>
    <mergeCell ref="B42:H42"/>
    <mergeCell ref="B5:C5"/>
    <mergeCell ref="B35:H35"/>
    <mergeCell ref="B6:H6"/>
    <mergeCell ref="B10:H10"/>
    <mergeCell ref="B13:H13"/>
    <mergeCell ref="B20:H20"/>
    <mergeCell ref="B25:H25"/>
    <mergeCell ref="B38:H38"/>
    <mergeCell ref="B45:H45"/>
  </mergeCells>
  <hyperlinks>
    <hyperlink ref="K2" location="'Index '!A1" display="Return to index" xr:uid="{2433ECD2-3DD6-4E8C-A758-09D834C5863C}"/>
  </hyperlink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N43"/>
  <sheetViews>
    <sheetView showGridLines="0" zoomScale="90" zoomScaleNormal="90" workbookViewId="0">
      <selection activeCell="K23" sqref="K23"/>
    </sheetView>
  </sheetViews>
  <sheetFormatPr defaultColWidth="9.28515625" defaultRowHeight="15"/>
  <cols>
    <col min="1" max="1" width="3.5703125" customWidth="1"/>
    <col min="2" max="2" width="7.5703125" customWidth="1"/>
    <col min="3" max="3" width="66.42578125" customWidth="1"/>
    <col min="4" max="4" width="18" style="7" customWidth="1"/>
    <col min="5" max="5" width="18.7109375" style="7" bestFit="1" customWidth="1"/>
    <col min="6" max="6" width="18" style="7" customWidth="1"/>
    <col min="7" max="8" width="10.7109375" customWidth="1"/>
    <col min="9" max="9" width="15.7109375" customWidth="1"/>
  </cols>
  <sheetData>
    <row r="1" spans="1:14" ht="22.15" customHeight="1">
      <c r="A1" s="32"/>
      <c r="B1" s="32"/>
      <c r="C1" s="32"/>
      <c r="D1" s="54"/>
      <c r="E1" s="54"/>
      <c r="F1" s="54"/>
    </row>
    <row r="2" spans="1:14" ht="21">
      <c r="A2" s="32"/>
      <c r="B2" s="86" t="s">
        <v>226</v>
      </c>
      <c r="I2" s="201" t="s">
        <v>152</v>
      </c>
    </row>
    <row r="3" spans="1:14">
      <c r="A3" s="32"/>
    </row>
    <row r="4" spans="1:14">
      <c r="A4" s="32"/>
    </row>
    <row r="5" spans="1:14" ht="30" customHeight="1">
      <c r="A5" s="32"/>
      <c r="B5" s="646" t="s">
        <v>153</v>
      </c>
      <c r="C5" s="647"/>
      <c r="D5" s="650" t="s">
        <v>227</v>
      </c>
      <c r="E5" s="650"/>
      <c r="F5" s="250" t="s">
        <v>228</v>
      </c>
    </row>
    <row r="6" spans="1:14">
      <c r="A6" s="32"/>
      <c r="B6" s="648"/>
      <c r="C6" s="649"/>
      <c r="D6" s="251" t="s">
        <v>154</v>
      </c>
      <c r="E6" s="251" t="s">
        <v>155</v>
      </c>
      <c r="F6" s="251" t="s">
        <v>154</v>
      </c>
    </row>
    <row r="7" spans="1:14">
      <c r="A7" s="32"/>
      <c r="B7" s="252">
        <v>1</v>
      </c>
      <c r="C7" s="253" t="s">
        <v>229</v>
      </c>
      <c r="D7" s="254">
        <f>SUM(D8:D12)</f>
        <v>54261.046646856201</v>
      </c>
      <c r="E7" s="254">
        <v>53512.437564287415</v>
      </c>
      <c r="F7" s="254">
        <f>SUM(F8:F12)</f>
        <v>4340.8837317484958</v>
      </c>
    </row>
    <row r="8" spans="1:14">
      <c r="A8" s="32"/>
      <c r="B8" s="256">
        <v>2</v>
      </c>
      <c r="C8" s="235" t="s">
        <v>230</v>
      </c>
      <c r="D8" s="258">
        <v>54261.046646856201</v>
      </c>
      <c r="E8" s="257">
        <v>53512.437564287415</v>
      </c>
      <c r="F8" s="258">
        <f>0.08*D8</f>
        <v>4340.8837317484958</v>
      </c>
    </row>
    <row r="9" spans="1:14">
      <c r="A9" s="32"/>
      <c r="B9" s="256">
        <v>3</v>
      </c>
      <c r="C9" s="235" t="s">
        <v>231</v>
      </c>
      <c r="D9" s="258">
        <v>0</v>
      </c>
      <c r="E9" s="258">
        <v>0</v>
      </c>
      <c r="F9" s="258">
        <f>0.08*D9</f>
        <v>0</v>
      </c>
    </row>
    <row r="10" spans="1:14">
      <c r="A10" s="32"/>
      <c r="B10" s="256">
        <v>4</v>
      </c>
      <c r="C10" s="235" t="s">
        <v>232</v>
      </c>
      <c r="D10" s="258">
        <v>0</v>
      </c>
      <c r="E10" s="258">
        <v>0</v>
      </c>
      <c r="F10" s="258">
        <f t="shared" ref="F10:F12" si="0">0.08*D10</f>
        <v>0</v>
      </c>
    </row>
    <row r="11" spans="1:14">
      <c r="A11" s="32"/>
      <c r="B11" s="256" t="s">
        <v>233</v>
      </c>
      <c r="C11" s="235" t="s">
        <v>234</v>
      </c>
      <c r="D11" s="258">
        <v>0</v>
      </c>
      <c r="E11" s="258">
        <v>0</v>
      </c>
      <c r="F11" s="258">
        <f t="shared" si="0"/>
        <v>0</v>
      </c>
      <c r="N11" s="187"/>
    </row>
    <row r="12" spans="1:14">
      <c r="A12" s="32"/>
      <c r="B12" s="256">
        <v>5</v>
      </c>
      <c r="C12" s="235" t="s">
        <v>235</v>
      </c>
      <c r="D12" s="258">
        <v>0</v>
      </c>
      <c r="E12" s="258">
        <v>0</v>
      </c>
      <c r="F12" s="258">
        <f t="shared" si="0"/>
        <v>0</v>
      </c>
    </row>
    <row r="13" spans="1:14">
      <c r="A13" s="32"/>
      <c r="B13" s="252">
        <v>6</v>
      </c>
      <c r="C13" s="253" t="s">
        <v>236</v>
      </c>
      <c r="D13" s="254">
        <f>SUM(D14:D17)</f>
        <v>159.60367392000001</v>
      </c>
      <c r="E13" s="254">
        <v>154.37297071258399</v>
      </c>
      <c r="F13" s="254">
        <f>SUM(F14:F17)</f>
        <v>12.768293913600001</v>
      </c>
    </row>
    <row r="14" spans="1:14">
      <c r="A14" s="32"/>
      <c r="B14" s="256">
        <v>7</v>
      </c>
      <c r="C14" s="235" t="s">
        <v>230</v>
      </c>
      <c r="D14" s="257">
        <v>159.60367392000001</v>
      </c>
      <c r="E14" s="257">
        <v>154.37297071258359</v>
      </c>
      <c r="F14" s="258">
        <f>0.08*D14</f>
        <v>12.768293913600001</v>
      </c>
      <c r="H14" s="202"/>
    </row>
    <row r="15" spans="1:14">
      <c r="A15" s="32"/>
      <c r="B15" s="256">
        <v>8</v>
      </c>
      <c r="C15" s="235" t="s">
        <v>237</v>
      </c>
      <c r="D15" s="499">
        <v>0</v>
      </c>
      <c r="E15" s="258">
        <v>0</v>
      </c>
      <c r="F15" s="258">
        <f t="shared" ref="F15:F17" si="1">0.08*D15</f>
        <v>0</v>
      </c>
      <c r="H15" s="202"/>
    </row>
    <row r="16" spans="1:14">
      <c r="A16" s="32"/>
      <c r="B16" s="256" t="s">
        <v>188</v>
      </c>
      <c r="C16" s="235" t="s">
        <v>238</v>
      </c>
      <c r="D16" s="499">
        <v>0</v>
      </c>
      <c r="E16" s="258">
        <v>0</v>
      </c>
      <c r="F16" s="258">
        <f t="shared" si="1"/>
        <v>0</v>
      </c>
      <c r="H16" s="202"/>
    </row>
    <row r="17" spans="1:8">
      <c r="A17" s="32"/>
      <c r="B17" s="256">
        <v>9</v>
      </c>
      <c r="C17" s="235" t="s">
        <v>239</v>
      </c>
      <c r="D17" s="499">
        <v>0</v>
      </c>
      <c r="E17" s="258">
        <v>0</v>
      </c>
      <c r="F17" s="258">
        <f t="shared" si="1"/>
        <v>0</v>
      </c>
      <c r="H17" s="202"/>
    </row>
    <row r="18" spans="1:8">
      <c r="A18" s="32"/>
      <c r="B18" s="252">
        <v>10</v>
      </c>
      <c r="C18" s="253" t="s">
        <v>240</v>
      </c>
      <c r="D18" s="254">
        <f>SUM(D19:D21)</f>
        <v>206.63753863207597</v>
      </c>
      <c r="E18" s="254">
        <v>200.29647971313088</v>
      </c>
      <c r="F18" s="254">
        <f>SUM(F19:F21)</f>
        <v>16.531003090566077</v>
      </c>
      <c r="H18" s="202"/>
    </row>
    <row r="19" spans="1:8">
      <c r="A19" s="32"/>
      <c r="B19" s="256" t="s">
        <v>194</v>
      </c>
      <c r="C19" s="235" t="s">
        <v>241</v>
      </c>
      <c r="D19" s="258">
        <v>206.63753863207597</v>
      </c>
      <c r="E19" s="258">
        <v>200.29647971313088</v>
      </c>
      <c r="F19" s="258">
        <f>0.08*D19</f>
        <v>16.531003090566077</v>
      </c>
    </row>
    <row r="20" spans="1:8">
      <c r="A20" s="32"/>
      <c r="B20" s="256" t="s">
        <v>242</v>
      </c>
      <c r="C20" s="235" t="s">
        <v>243</v>
      </c>
      <c r="D20" s="258">
        <v>0</v>
      </c>
      <c r="E20" s="258">
        <v>0</v>
      </c>
      <c r="F20" s="258">
        <f>0.08*D20</f>
        <v>0</v>
      </c>
    </row>
    <row r="21" spans="1:8">
      <c r="A21" s="32"/>
      <c r="B21" s="256" t="s">
        <v>244</v>
      </c>
      <c r="C21" s="235" t="s">
        <v>245</v>
      </c>
      <c r="D21" s="258">
        <v>0</v>
      </c>
      <c r="E21" s="258">
        <v>0</v>
      </c>
      <c r="F21" s="258">
        <v>0</v>
      </c>
    </row>
    <row r="22" spans="1:8">
      <c r="A22" s="32"/>
      <c r="B22" s="252">
        <v>15</v>
      </c>
      <c r="C22" s="253" t="s">
        <v>246</v>
      </c>
      <c r="D22" s="254">
        <v>0</v>
      </c>
      <c r="E22" s="254">
        <v>0</v>
      </c>
      <c r="F22" s="254">
        <f>0.08*D22</f>
        <v>0</v>
      </c>
    </row>
    <row r="23" spans="1:8">
      <c r="A23" s="32"/>
      <c r="B23" s="252">
        <v>16</v>
      </c>
      <c r="C23" s="253" t="s">
        <v>247</v>
      </c>
      <c r="D23" s="254">
        <f>SUM(D24:D27)</f>
        <v>0</v>
      </c>
      <c r="E23" s="254">
        <v>0</v>
      </c>
      <c r="F23" s="254">
        <f>SUM(F24:F27)</f>
        <v>0</v>
      </c>
    </row>
    <row r="24" spans="1:8">
      <c r="A24" s="32"/>
      <c r="B24" s="256">
        <v>17</v>
      </c>
      <c r="C24" s="235" t="s">
        <v>248</v>
      </c>
      <c r="D24" s="258"/>
      <c r="E24" s="258">
        <v>0</v>
      </c>
      <c r="F24" s="258">
        <f>0.08*D24</f>
        <v>0</v>
      </c>
    </row>
    <row r="25" spans="1:8">
      <c r="A25" s="32"/>
      <c r="B25" s="256">
        <v>18</v>
      </c>
      <c r="C25" s="235" t="s">
        <v>249</v>
      </c>
      <c r="D25" s="258">
        <v>0</v>
      </c>
      <c r="E25" s="258">
        <v>0</v>
      </c>
      <c r="F25" s="258">
        <f t="shared" ref="F25:F27" si="2">0.08*D25</f>
        <v>0</v>
      </c>
    </row>
    <row r="26" spans="1:8">
      <c r="A26" s="32"/>
      <c r="B26" s="256">
        <v>19</v>
      </c>
      <c r="C26" s="235" t="s">
        <v>250</v>
      </c>
      <c r="D26" s="258">
        <v>0</v>
      </c>
      <c r="E26" s="258">
        <v>0</v>
      </c>
      <c r="F26" s="258">
        <f t="shared" si="2"/>
        <v>0</v>
      </c>
    </row>
    <row r="27" spans="1:8">
      <c r="A27" s="32"/>
      <c r="B27" s="256" t="s">
        <v>251</v>
      </c>
      <c r="C27" s="259" t="s">
        <v>252</v>
      </c>
      <c r="D27" s="258">
        <v>0</v>
      </c>
      <c r="E27" s="258">
        <v>0</v>
      </c>
      <c r="F27" s="258">
        <f t="shared" si="2"/>
        <v>0</v>
      </c>
    </row>
    <row r="28" spans="1:8">
      <c r="A28" s="32"/>
      <c r="B28" s="252">
        <v>20</v>
      </c>
      <c r="C28" s="253" t="s">
        <v>253</v>
      </c>
      <c r="D28" s="254">
        <f>SUM(D29:D31)</f>
        <v>6454.2241960172005</v>
      </c>
      <c r="E28" s="254">
        <v>6230.5298381744506</v>
      </c>
      <c r="F28" s="254">
        <f>SUM(F29:F31)</f>
        <v>516.33793568137605</v>
      </c>
    </row>
    <row r="29" spans="1:8">
      <c r="A29" s="32"/>
      <c r="B29" s="256">
        <v>21</v>
      </c>
      <c r="C29" s="235" t="s">
        <v>254</v>
      </c>
      <c r="D29" s="257">
        <v>6454.2241960172005</v>
      </c>
      <c r="E29" s="257">
        <v>6230.5298381744506</v>
      </c>
      <c r="F29" s="258">
        <f>0.08*D29</f>
        <v>516.33793568137605</v>
      </c>
    </row>
    <row r="30" spans="1:8">
      <c r="A30" s="32"/>
      <c r="B30" s="256" t="s">
        <v>255</v>
      </c>
      <c r="C30" s="235" t="s">
        <v>256</v>
      </c>
      <c r="D30" s="257">
        <v>0</v>
      </c>
      <c r="E30" s="258">
        <v>0</v>
      </c>
      <c r="F30" s="258">
        <f t="shared" ref="F30:F31" si="3">0.08*D30</f>
        <v>0</v>
      </c>
    </row>
    <row r="31" spans="1:8">
      <c r="A31" s="32"/>
      <c r="B31" s="256">
        <v>22</v>
      </c>
      <c r="C31" s="235" t="s">
        <v>257</v>
      </c>
      <c r="D31" s="258">
        <v>0</v>
      </c>
      <c r="E31" s="258">
        <v>0</v>
      </c>
      <c r="F31" s="258">
        <f t="shared" si="3"/>
        <v>0</v>
      </c>
    </row>
    <row r="32" spans="1:8">
      <c r="A32" s="32"/>
      <c r="B32" s="252" t="s">
        <v>258</v>
      </c>
      <c r="C32" s="253" t="s">
        <v>259</v>
      </c>
      <c r="D32" s="254">
        <v>0</v>
      </c>
      <c r="E32" s="254">
        <v>0</v>
      </c>
      <c r="F32" s="254">
        <v>0</v>
      </c>
    </row>
    <row r="33" spans="1:8">
      <c r="A33" s="32"/>
      <c r="B33" s="252">
        <v>24</v>
      </c>
      <c r="C33" s="253" t="s">
        <v>260</v>
      </c>
      <c r="D33" s="254">
        <v>6558.4733643019999</v>
      </c>
      <c r="E33" s="254">
        <v>6558.4733643019999</v>
      </c>
      <c r="F33" s="254">
        <v>730.38335299999994</v>
      </c>
    </row>
    <row r="34" spans="1:8">
      <c r="A34" s="32"/>
      <c r="B34" s="252" t="s">
        <v>261</v>
      </c>
      <c r="C34" s="253" t="s">
        <v>262</v>
      </c>
      <c r="D34" s="254">
        <v>0</v>
      </c>
      <c r="E34" s="254">
        <v>0</v>
      </c>
      <c r="F34" s="254">
        <v>0</v>
      </c>
      <c r="H34" s="202"/>
    </row>
    <row r="35" spans="1:8" ht="30">
      <c r="B35" s="252">
        <v>25</v>
      </c>
      <c r="C35" s="253" t="s">
        <v>263</v>
      </c>
      <c r="D35" s="255">
        <v>733.99075885000002</v>
      </c>
      <c r="E35" s="255">
        <v>540.13944245999994</v>
      </c>
      <c r="F35" s="254">
        <v>99.765112360109413</v>
      </c>
    </row>
    <row r="36" spans="1:8">
      <c r="B36" s="252">
        <v>26</v>
      </c>
      <c r="C36" s="253" t="s">
        <v>264</v>
      </c>
      <c r="D36" s="255">
        <v>0</v>
      </c>
      <c r="E36" s="255">
        <v>0</v>
      </c>
      <c r="F36" s="254">
        <v>0</v>
      </c>
    </row>
    <row r="37" spans="1:8">
      <c r="B37" s="252">
        <v>27</v>
      </c>
      <c r="C37" s="253" t="s">
        <v>265</v>
      </c>
      <c r="D37" s="255">
        <v>0</v>
      </c>
      <c r="E37" s="255">
        <v>0</v>
      </c>
      <c r="F37" s="254">
        <v>0</v>
      </c>
    </row>
    <row r="38" spans="1:8">
      <c r="B38" s="252">
        <v>28</v>
      </c>
      <c r="C38" s="253" t="s">
        <v>266</v>
      </c>
      <c r="D38" s="255">
        <v>0</v>
      </c>
      <c r="E38" s="255">
        <v>0</v>
      </c>
      <c r="F38" s="254">
        <v>0</v>
      </c>
    </row>
    <row r="39" spans="1:8">
      <c r="B39" s="252">
        <v>29</v>
      </c>
      <c r="C39" s="253" t="s">
        <v>267</v>
      </c>
      <c r="D39" s="255">
        <f>D7+D13+D18+D22+D23+D28+D32+D33</f>
        <v>67639.985419727469</v>
      </c>
      <c r="E39" s="255">
        <v>66656.110217189576</v>
      </c>
      <c r="F39" s="254">
        <v>5350.6459516898967</v>
      </c>
    </row>
    <row r="43" spans="1:8">
      <c r="F43" s="4"/>
    </row>
  </sheetData>
  <mergeCells count="2">
    <mergeCell ref="B5:C6"/>
    <mergeCell ref="D5:E5"/>
  </mergeCells>
  <conditionalFormatting sqref="D8">
    <cfRule type="cellIs" dxfId="28" priority="1" stopIfTrue="1" operator="lessThan">
      <formula>0</formula>
    </cfRule>
  </conditionalFormatting>
  <conditionalFormatting sqref="D7:E7 F7:F19 D20:F21 F22:F31 D32:F34">
    <cfRule type="cellIs" dxfId="27" priority="5" stopIfTrue="1" operator="lessThan">
      <formula>0</formula>
    </cfRule>
  </conditionalFormatting>
  <conditionalFormatting sqref="D9:E13">
    <cfRule type="cellIs" dxfId="26" priority="6" stopIfTrue="1" operator="lessThan">
      <formula>0</formula>
    </cfRule>
  </conditionalFormatting>
  <conditionalFormatting sqref="D15:E19">
    <cfRule type="cellIs" dxfId="25" priority="3" stopIfTrue="1" operator="lessThan">
      <formula>0</formula>
    </cfRule>
  </conditionalFormatting>
  <conditionalFormatting sqref="D22:E28">
    <cfRule type="cellIs" dxfId="24" priority="4" stopIfTrue="1" operator="lessThan">
      <formula>0</formula>
    </cfRule>
  </conditionalFormatting>
  <conditionalFormatting sqref="D31:E31">
    <cfRule type="cellIs" dxfId="23" priority="8" stopIfTrue="1" operator="lessThan">
      <formula>0</formula>
    </cfRule>
  </conditionalFormatting>
  <conditionalFormatting sqref="E30">
    <cfRule type="cellIs" dxfId="22" priority="2" stopIfTrue="1" operator="lessThan">
      <formula>0</formula>
    </cfRule>
  </conditionalFormatting>
  <conditionalFormatting sqref="F35:F39">
    <cfRule type="cellIs" dxfId="21" priority="7" stopIfTrue="1" operator="lessThan">
      <formula>0</formula>
    </cfRule>
  </conditionalFormatting>
  <hyperlinks>
    <hyperlink ref="I2" location="'Index '!A1" display="Return to index" xr:uid="{2DE739F2-B517-495F-A53F-593B3DE40231}"/>
  </hyperlinks>
  <pageMargins left="0.70866141732283472" right="0.70866141732283472" top="0.74803149606299213" bottom="0.74803149606299213" header="0.31496062992125984" footer="0.31496062992125984"/>
  <pageSetup paperSize="9" scale="97" orientation="landscape" r:id="rId1"/>
  <ignoredErrors>
    <ignoredError sqref="F7:F12 D7 F19:F22 D23:D24 D13 F24:F27 F29:F31 F14:F17" unlockedFormula="1"/>
    <ignoredError sqref="D18 D28" formulaRange="1" unlockedFormula="1"/>
    <ignoredError sqref="F23 F28 F13" formula="1" unlockedFormula="1"/>
    <ignoredError sqref="F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0">
    <pageSetUpPr fitToPage="1"/>
  </sheetPr>
  <dimension ref="B2:N118"/>
  <sheetViews>
    <sheetView showGridLines="0" topLeftCell="B93" zoomScale="90" zoomScaleNormal="90" workbookViewId="0">
      <selection activeCell="G108" sqref="G108"/>
    </sheetView>
  </sheetViews>
  <sheetFormatPr defaultColWidth="9.28515625" defaultRowHeight="15"/>
  <cols>
    <col min="1" max="2" width="9.28515625" style="13"/>
    <col min="3" max="3" width="82" style="13" customWidth="1"/>
    <col min="4" max="4" width="23.28515625" style="13" customWidth="1"/>
    <col min="5" max="5" width="40.5703125" style="13" customWidth="1"/>
    <col min="6" max="7" width="10.7109375" style="13" customWidth="1"/>
    <col min="8" max="8" width="15.7109375" style="13" customWidth="1"/>
    <col min="9" max="16384" width="9.28515625" style="13"/>
  </cols>
  <sheetData>
    <row r="2" spans="2:14" ht="21">
      <c r="B2" s="86" t="s">
        <v>268</v>
      </c>
      <c r="H2" s="201" t="s">
        <v>152</v>
      </c>
    </row>
    <row r="3" spans="2:14" ht="21">
      <c r="B3" s="86"/>
    </row>
    <row r="5" spans="2:14" ht="45">
      <c r="B5" s="662" t="s">
        <v>269</v>
      </c>
      <c r="C5" s="663"/>
      <c r="D5" s="250" t="s">
        <v>270</v>
      </c>
      <c r="E5" s="250" t="s">
        <v>271</v>
      </c>
      <c r="F5" s="14"/>
    </row>
    <row r="6" spans="2:14">
      <c r="B6" s="653" t="s">
        <v>272</v>
      </c>
      <c r="C6" s="654"/>
      <c r="D6" s="654"/>
      <c r="E6" s="655"/>
      <c r="F6" s="14"/>
    </row>
    <row r="7" spans="2:14">
      <c r="B7" s="58">
        <v>1</v>
      </c>
      <c r="C7" s="56" t="s">
        <v>273</v>
      </c>
      <c r="D7" s="257">
        <v>2100</v>
      </c>
      <c r="E7" s="287" t="s">
        <v>274</v>
      </c>
      <c r="F7" s="14"/>
    </row>
    <row r="8" spans="2:14">
      <c r="B8" s="260"/>
      <c r="C8" s="272" t="s">
        <v>275</v>
      </c>
      <c r="D8" s="257">
        <v>0</v>
      </c>
      <c r="E8" s="288"/>
      <c r="F8" s="14"/>
    </row>
    <row r="9" spans="2:14">
      <c r="B9" s="260"/>
      <c r="C9" s="272" t="s">
        <v>276</v>
      </c>
      <c r="D9" s="257">
        <v>0</v>
      </c>
      <c r="E9" s="288"/>
      <c r="F9" s="14"/>
    </row>
    <row r="10" spans="2:14">
      <c r="B10" s="260"/>
      <c r="C10" s="272" t="s">
        <v>277</v>
      </c>
      <c r="D10" s="257">
        <v>0</v>
      </c>
      <c r="E10" s="288"/>
      <c r="F10" s="14"/>
    </row>
    <row r="11" spans="2:14">
      <c r="B11" s="260">
        <v>2</v>
      </c>
      <c r="C11" s="272" t="s">
        <v>278</v>
      </c>
      <c r="D11" s="257">
        <v>8249.1149111327832</v>
      </c>
      <c r="E11" s="288"/>
      <c r="F11" s="59"/>
      <c r="N11" s="188"/>
    </row>
    <row r="12" spans="2:14">
      <c r="B12" s="260">
        <v>3</v>
      </c>
      <c r="C12" s="272" t="s">
        <v>279</v>
      </c>
      <c r="D12" s="257">
        <v>1050.9725890044961</v>
      </c>
      <c r="E12" s="288"/>
    </row>
    <row r="13" spans="2:14">
      <c r="B13" s="260" t="s">
        <v>280</v>
      </c>
      <c r="C13" s="272" t="s">
        <v>281</v>
      </c>
      <c r="D13" s="257">
        <v>0</v>
      </c>
      <c r="E13" s="288"/>
    </row>
    <row r="14" spans="2:14" ht="30">
      <c r="B14" s="260">
        <v>4</v>
      </c>
      <c r="C14" s="272" t="s">
        <v>282</v>
      </c>
      <c r="D14" s="257">
        <v>0</v>
      </c>
      <c r="E14" s="288"/>
    </row>
    <row r="15" spans="2:14">
      <c r="B15" s="260">
        <v>5</v>
      </c>
      <c r="C15" s="272" t="s">
        <v>283</v>
      </c>
      <c r="D15" s="257">
        <v>1215.7086067080659</v>
      </c>
      <c r="E15" s="288"/>
    </row>
    <row r="16" spans="2:14">
      <c r="B16" s="260" t="s">
        <v>284</v>
      </c>
      <c r="C16" s="272" t="s">
        <v>285</v>
      </c>
      <c r="D16" s="257">
        <v>468.92087597651113</v>
      </c>
      <c r="E16" s="288"/>
    </row>
    <row r="17" spans="2:5">
      <c r="B17" s="289">
        <v>6</v>
      </c>
      <c r="C17" s="290" t="s">
        <v>286</v>
      </c>
      <c r="D17" s="291">
        <f>SUM(D7:D16)</f>
        <v>13084.716982821856</v>
      </c>
      <c r="E17" s="292"/>
    </row>
    <row r="18" spans="2:5">
      <c r="B18" s="653" t="s">
        <v>287</v>
      </c>
      <c r="C18" s="654"/>
      <c r="D18" s="654"/>
      <c r="E18" s="655"/>
    </row>
    <row r="19" spans="2:5">
      <c r="B19" s="260">
        <v>7</v>
      </c>
      <c r="C19" s="272" t="s">
        <v>288</v>
      </c>
      <c r="D19" s="257">
        <v>-51.634021840860001</v>
      </c>
      <c r="E19" s="288"/>
    </row>
    <row r="20" spans="2:5">
      <c r="B20" s="260">
        <v>8</v>
      </c>
      <c r="C20" s="272" t="s">
        <v>289</v>
      </c>
      <c r="D20" s="257">
        <v>-136.00111568</v>
      </c>
      <c r="E20" s="293" t="s">
        <v>290</v>
      </c>
    </row>
    <row r="21" spans="2:5">
      <c r="B21" s="260">
        <v>9</v>
      </c>
      <c r="C21" s="272" t="s">
        <v>291</v>
      </c>
      <c r="D21" s="257">
        <v>0</v>
      </c>
      <c r="E21" s="294"/>
    </row>
    <row r="22" spans="2:5" ht="45">
      <c r="B22" s="260">
        <v>10</v>
      </c>
      <c r="C22" s="272" t="s">
        <v>292</v>
      </c>
      <c r="D22" s="257">
        <v>0</v>
      </c>
      <c r="E22" s="288"/>
    </row>
    <row r="23" spans="2:5" ht="30">
      <c r="B23" s="260">
        <v>11</v>
      </c>
      <c r="C23" s="272" t="s">
        <v>293</v>
      </c>
      <c r="D23" s="257">
        <v>0</v>
      </c>
      <c r="E23" s="288"/>
    </row>
    <row r="24" spans="2:5">
      <c r="B24" s="260">
        <v>12</v>
      </c>
      <c r="C24" s="272" t="s">
        <v>294</v>
      </c>
      <c r="D24" s="257">
        <v>0</v>
      </c>
      <c r="E24" s="288"/>
    </row>
    <row r="25" spans="2:5">
      <c r="B25" s="260">
        <v>13</v>
      </c>
      <c r="C25" s="272" t="s">
        <v>295</v>
      </c>
      <c r="D25" s="257">
        <v>0</v>
      </c>
      <c r="E25" s="288"/>
    </row>
    <row r="26" spans="2:5" ht="30">
      <c r="B26" s="260">
        <v>14</v>
      </c>
      <c r="C26" s="272" t="s">
        <v>296</v>
      </c>
      <c r="D26" s="257">
        <v>0</v>
      </c>
      <c r="E26" s="288"/>
    </row>
    <row r="27" spans="2:5">
      <c r="B27" s="260">
        <v>15</v>
      </c>
      <c r="C27" s="272" t="s">
        <v>297</v>
      </c>
      <c r="D27" s="257">
        <v>0</v>
      </c>
      <c r="E27" s="288"/>
    </row>
    <row r="28" spans="2:5" ht="36.6" customHeight="1">
      <c r="B28" s="260">
        <v>16</v>
      </c>
      <c r="C28" s="272" t="s">
        <v>298</v>
      </c>
      <c r="D28" s="257">
        <v>-10.69433899</v>
      </c>
      <c r="E28" s="294"/>
    </row>
    <row r="29" spans="2:5" ht="73.150000000000006" customHeight="1">
      <c r="B29" s="260">
        <v>17</v>
      </c>
      <c r="C29" s="272" t="s">
        <v>299</v>
      </c>
      <c r="D29" s="257">
        <v>0</v>
      </c>
      <c r="E29" s="288"/>
    </row>
    <row r="30" spans="2:5" ht="60">
      <c r="B30" s="260">
        <v>18</v>
      </c>
      <c r="C30" s="272" t="s">
        <v>300</v>
      </c>
      <c r="D30" s="257">
        <v>-153.65555134016927</v>
      </c>
      <c r="E30" s="288"/>
    </row>
    <row r="31" spans="2:5" ht="60">
      <c r="B31" s="260">
        <v>19</v>
      </c>
      <c r="C31" s="272" t="s">
        <v>301</v>
      </c>
      <c r="D31" s="257">
        <v>0</v>
      </c>
      <c r="E31" s="288"/>
    </row>
    <row r="32" spans="2:5">
      <c r="B32" s="260">
        <v>20</v>
      </c>
      <c r="C32" s="272" t="s">
        <v>291</v>
      </c>
      <c r="D32" s="257"/>
      <c r="E32" s="294"/>
    </row>
    <row r="33" spans="2:6" ht="30">
      <c r="B33" s="260" t="s">
        <v>302</v>
      </c>
      <c r="C33" s="272" t="s">
        <v>303</v>
      </c>
      <c r="D33" s="257">
        <v>0</v>
      </c>
      <c r="E33" s="295"/>
    </row>
    <row r="34" spans="2:6">
      <c r="B34" s="260" t="s">
        <v>304</v>
      </c>
      <c r="C34" s="272" t="s">
        <v>305</v>
      </c>
      <c r="D34" s="257">
        <v>0</v>
      </c>
      <c r="E34" s="288"/>
    </row>
    <row r="35" spans="2:6">
      <c r="B35" s="260" t="s">
        <v>306</v>
      </c>
      <c r="C35" s="272" t="s">
        <v>307</v>
      </c>
      <c r="D35" s="257">
        <v>0</v>
      </c>
      <c r="E35" s="288"/>
    </row>
    <row r="36" spans="2:6">
      <c r="B36" s="260" t="s">
        <v>308</v>
      </c>
      <c r="C36" s="272" t="s">
        <v>309</v>
      </c>
      <c r="D36" s="257">
        <v>0</v>
      </c>
      <c r="E36" s="288"/>
    </row>
    <row r="37" spans="2:6" ht="45">
      <c r="B37" s="260">
        <v>21</v>
      </c>
      <c r="C37" s="272" t="s">
        <v>310</v>
      </c>
      <c r="D37" s="257">
        <v>0</v>
      </c>
      <c r="E37" s="288"/>
    </row>
    <row r="38" spans="2:6">
      <c r="B38" s="260">
        <v>22</v>
      </c>
      <c r="C38" s="272" t="s">
        <v>311</v>
      </c>
      <c r="D38" s="257">
        <v>0</v>
      </c>
      <c r="E38" s="288"/>
    </row>
    <row r="39" spans="2:6" ht="45">
      <c r="B39" s="260">
        <v>23</v>
      </c>
      <c r="C39" s="272" t="s">
        <v>312</v>
      </c>
      <c r="D39" s="257">
        <v>0</v>
      </c>
      <c r="E39" s="294"/>
    </row>
    <row r="40" spans="2:6">
      <c r="B40" s="260">
        <v>24</v>
      </c>
      <c r="C40" s="272" t="s">
        <v>291</v>
      </c>
      <c r="D40" s="257"/>
      <c r="E40" s="294"/>
    </row>
    <row r="41" spans="2:6">
      <c r="B41" s="260">
        <v>25</v>
      </c>
      <c r="C41" s="272" t="s">
        <v>313</v>
      </c>
      <c r="D41" s="257">
        <v>0</v>
      </c>
      <c r="E41" s="288"/>
    </row>
    <row r="42" spans="2:6">
      <c r="B42" s="260" t="s">
        <v>314</v>
      </c>
      <c r="C42" s="272" t="s">
        <v>315</v>
      </c>
      <c r="D42" s="257">
        <v>0</v>
      </c>
      <c r="E42" s="288"/>
    </row>
    <row r="43" spans="2:6" ht="45">
      <c r="B43" s="260" t="s">
        <v>316</v>
      </c>
      <c r="C43" s="272" t="s">
        <v>317</v>
      </c>
      <c r="D43" s="257">
        <v>0</v>
      </c>
      <c r="E43" s="296"/>
      <c r="F43" s="180"/>
    </row>
    <row r="44" spans="2:6">
      <c r="B44" s="260">
        <v>26</v>
      </c>
      <c r="C44" s="272" t="s">
        <v>291</v>
      </c>
      <c r="D44" s="257"/>
      <c r="E44" s="295"/>
    </row>
    <row r="45" spans="2:6" ht="30">
      <c r="B45" s="260">
        <v>27</v>
      </c>
      <c r="C45" s="272" t="s">
        <v>318</v>
      </c>
      <c r="D45" s="257">
        <v>0</v>
      </c>
      <c r="E45" s="288"/>
    </row>
    <row r="46" spans="2:6">
      <c r="B46" s="260" t="s">
        <v>319</v>
      </c>
      <c r="C46" s="272" t="s">
        <v>320</v>
      </c>
      <c r="D46" s="257">
        <v>-495.14943654449996</v>
      </c>
      <c r="E46" s="288"/>
    </row>
    <row r="47" spans="2:6">
      <c r="B47" s="289">
        <v>28</v>
      </c>
      <c r="C47" s="290" t="s">
        <v>321</v>
      </c>
      <c r="D47" s="257">
        <v>-847.13446439552922</v>
      </c>
      <c r="E47" s="292"/>
    </row>
    <row r="48" spans="2:6">
      <c r="B48" s="289">
        <v>29</v>
      </c>
      <c r="C48" s="290" t="s">
        <v>322</v>
      </c>
      <c r="D48" s="291">
        <f>D17+D47</f>
        <v>12237.582518426327</v>
      </c>
      <c r="E48" s="292"/>
    </row>
    <row r="49" spans="2:5">
      <c r="B49" s="653" t="s">
        <v>323</v>
      </c>
      <c r="C49" s="654"/>
      <c r="D49" s="654"/>
      <c r="E49" s="655"/>
    </row>
    <row r="50" spans="2:5">
      <c r="B50" s="260">
        <v>30</v>
      </c>
      <c r="C50" s="272" t="s">
        <v>273</v>
      </c>
      <c r="D50" s="257">
        <v>871.94674164999992</v>
      </c>
      <c r="E50" s="287" t="s">
        <v>324</v>
      </c>
    </row>
    <row r="51" spans="2:5">
      <c r="B51" s="260">
        <v>31</v>
      </c>
      <c r="C51" s="272" t="s">
        <v>325</v>
      </c>
      <c r="D51" s="257">
        <v>0</v>
      </c>
      <c r="E51" s="295"/>
    </row>
    <row r="52" spans="2:5">
      <c r="B52" s="260">
        <v>32</v>
      </c>
      <c r="C52" s="272" t="s">
        <v>326</v>
      </c>
      <c r="D52" s="257">
        <v>0</v>
      </c>
      <c r="E52" s="295"/>
    </row>
    <row r="53" spans="2:5" ht="30">
      <c r="B53" s="260">
        <v>33</v>
      </c>
      <c r="C53" s="272" t="s">
        <v>327</v>
      </c>
      <c r="D53" s="257">
        <v>0</v>
      </c>
      <c r="E53" s="288"/>
    </row>
    <row r="54" spans="2:5">
      <c r="B54" s="260" t="s">
        <v>328</v>
      </c>
      <c r="C54" s="272" t="s">
        <v>329</v>
      </c>
      <c r="D54" s="257">
        <v>0</v>
      </c>
      <c r="E54" s="288"/>
    </row>
    <row r="55" spans="2:5">
      <c r="B55" s="260" t="s">
        <v>330</v>
      </c>
      <c r="C55" s="272" t="s">
        <v>331</v>
      </c>
      <c r="D55" s="257">
        <v>0</v>
      </c>
      <c r="E55" s="288"/>
    </row>
    <row r="56" spans="2:5" ht="30">
      <c r="B56" s="260">
        <v>34</v>
      </c>
      <c r="C56" s="272" t="s">
        <v>332</v>
      </c>
      <c r="D56" s="257">
        <v>98.639049862186184</v>
      </c>
      <c r="E56" s="288"/>
    </row>
    <row r="57" spans="2:5">
      <c r="B57" s="260">
        <v>35</v>
      </c>
      <c r="C57" s="272" t="s">
        <v>333</v>
      </c>
      <c r="D57" s="257">
        <v>0</v>
      </c>
      <c r="E57" s="288"/>
    </row>
    <row r="58" spans="2:5">
      <c r="B58" s="289">
        <v>36</v>
      </c>
      <c r="C58" s="290" t="s">
        <v>334</v>
      </c>
      <c r="D58" s="291">
        <f>SUM(D50:D57)</f>
        <v>970.58579151218612</v>
      </c>
      <c r="E58" s="292"/>
    </row>
    <row r="59" spans="2:5">
      <c r="B59" s="653" t="s">
        <v>335</v>
      </c>
      <c r="C59" s="654"/>
      <c r="D59" s="654"/>
      <c r="E59" s="655"/>
    </row>
    <row r="60" spans="2:5">
      <c r="B60" s="260">
        <v>37</v>
      </c>
      <c r="C60" s="272" t="s">
        <v>336</v>
      </c>
      <c r="D60" s="257">
        <v>0</v>
      </c>
      <c r="E60" s="295"/>
    </row>
    <row r="61" spans="2:5" ht="45">
      <c r="B61" s="260">
        <v>38</v>
      </c>
      <c r="C61" s="272" t="s">
        <v>337</v>
      </c>
      <c r="D61" s="257">
        <v>0</v>
      </c>
      <c r="E61" s="288"/>
    </row>
    <row r="62" spans="2:5" ht="45">
      <c r="B62" s="260">
        <v>39</v>
      </c>
      <c r="C62" s="272" t="s">
        <v>338</v>
      </c>
      <c r="D62" s="257">
        <v>0</v>
      </c>
      <c r="E62" s="288"/>
    </row>
    <row r="63" spans="2:5" ht="45">
      <c r="B63" s="260">
        <v>40</v>
      </c>
      <c r="C63" s="272" t="s">
        <v>339</v>
      </c>
      <c r="D63" s="257">
        <v>0</v>
      </c>
      <c r="E63" s="288"/>
    </row>
    <row r="64" spans="2:5">
      <c r="B64" s="260">
        <v>41</v>
      </c>
      <c r="C64" s="272" t="s">
        <v>291</v>
      </c>
      <c r="D64" s="257">
        <v>0</v>
      </c>
      <c r="E64" s="288"/>
    </row>
    <row r="65" spans="2:8">
      <c r="B65" s="260">
        <v>42</v>
      </c>
      <c r="C65" s="272" t="s">
        <v>340</v>
      </c>
      <c r="D65" s="257">
        <v>0</v>
      </c>
      <c r="E65" s="288"/>
    </row>
    <row r="66" spans="2:8">
      <c r="B66" s="260" t="s">
        <v>341</v>
      </c>
      <c r="C66" s="272" t="s">
        <v>342</v>
      </c>
      <c r="D66" s="257">
        <v>0</v>
      </c>
      <c r="E66" s="288"/>
    </row>
    <row r="67" spans="2:8">
      <c r="B67" s="289">
        <v>43</v>
      </c>
      <c r="C67" s="290" t="s">
        <v>343</v>
      </c>
      <c r="D67" s="257">
        <v>0</v>
      </c>
      <c r="E67" s="288"/>
    </row>
    <row r="68" spans="2:8">
      <c r="B68" s="289">
        <v>44</v>
      </c>
      <c r="C68" s="290" t="s">
        <v>344</v>
      </c>
      <c r="D68" s="291">
        <f>D58</f>
        <v>970.58579151218612</v>
      </c>
      <c r="E68" s="295"/>
      <c r="H68" s="57"/>
    </row>
    <row r="69" spans="2:8">
      <c r="B69" s="289">
        <v>45</v>
      </c>
      <c r="C69" s="290" t="s">
        <v>345</v>
      </c>
      <c r="D69" s="291">
        <f>D58+D48</f>
        <v>13208.168309938514</v>
      </c>
      <c r="E69" s="295"/>
      <c r="H69" s="29"/>
    </row>
    <row r="70" spans="2:8">
      <c r="B70" s="653" t="s">
        <v>346</v>
      </c>
      <c r="C70" s="654"/>
      <c r="D70" s="654"/>
      <c r="E70" s="655"/>
      <c r="H70" s="29"/>
    </row>
    <row r="71" spans="2:8">
      <c r="B71" s="260">
        <v>46</v>
      </c>
      <c r="C71" s="272" t="s">
        <v>347</v>
      </c>
      <c r="D71" s="257">
        <v>1282.8685694400001</v>
      </c>
      <c r="E71" s="288"/>
    </row>
    <row r="72" spans="2:8" ht="30">
      <c r="B72" s="260">
        <v>47</v>
      </c>
      <c r="C72" s="272" t="s">
        <v>348</v>
      </c>
      <c r="D72" s="257">
        <v>0</v>
      </c>
      <c r="E72" s="295"/>
    </row>
    <row r="73" spans="2:8">
      <c r="B73" s="260" t="s">
        <v>349</v>
      </c>
      <c r="C73" s="272" t="s">
        <v>350</v>
      </c>
      <c r="D73" s="257">
        <v>0</v>
      </c>
      <c r="E73" s="295"/>
    </row>
    <row r="74" spans="2:8">
      <c r="B74" s="260" t="s">
        <v>351</v>
      </c>
      <c r="C74" s="272" t="s">
        <v>352</v>
      </c>
      <c r="D74" s="257">
        <v>0</v>
      </c>
      <c r="E74" s="295"/>
    </row>
    <row r="75" spans="2:8" ht="45">
      <c r="B75" s="260">
        <v>48</v>
      </c>
      <c r="C75" s="272" t="s">
        <v>353</v>
      </c>
      <c r="D75" s="257">
        <v>45.109558036278592</v>
      </c>
      <c r="E75" s="288"/>
    </row>
    <row r="76" spans="2:8">
      <c r="B76" s="260">
        <v>49</v>
      </c>
      <c r="C76" s="272" t="s">
        <v>354</v>
      </c>
      <c r="D76" s="257">
        <v>0</v>
      </c>
      <c r="E76" s="288"/>
    </row>
    <row r="77" spans="2:8">
      <c r="B77" s="260">
        <v>50</v>
      </c>
      <c r="C77" s="272" t="s">
        <v>355</v>
      </c>
      <c r="D77" s="257">
        <v>0</v>
      </c>
      <c r="E77" s="288"/>
    </row>
    <row r="78" spans="2:8">
      <c r="B78" s="289">
        <v>51</v>
      </c>
      <c r="C78" s="290" t="s">
        <v>356</v>
      </c>
      <c r="D78" s="291">
        <f>SUM(D71:D77)</f>
        <v>1327.9781274762786</v>
      </c>
      <c r="E78" s="288"/>
    </row>
    <row r="79" spans="2:8">
      <c r="B79" s="653" t="s">
        <v>357</v>
      </c>
      <c r="C79" s="654"/>
      <c r="D79" s="654"/>
      <c r="E79" s="655"/>
    </row>
    <row r="80" spans="2:8" ht="30">
      <c r="B80" s="260">
        <v>52</v>
      </c>
      <c r="C80" s="272" t="s">
        <v>358</v>
      </c>
      <c r="D80" s="257">
        <v>0</v>
      </c>
      <c r="E80" s="288"/>
    </row>
    <row r="81" spans="2:5" ht="60">
      <c r="B81" s="260">
        <v>53</v>
      </c>
      <c r="C81" s="272" t="s">
        <v>359</v>
      </c>
      <c r="D81" s="257">
        <v>0</v>
      </c>
      <c r="E81" s="288"/>
    </row>
    <row r="82" spans="2:5" ht="60">
      <c r="B82" s="260">
        <v>54</v>
      </c>
      <c r="C82" s="272" t="s">
        <v>360</v>
      </c>
      <c r="D82" s="594">
        <v>-1.4494188299999999</v>
      </c>
      <c r="E82" s="288"/>
    </row>
    <row r="83" spans="2:5">
      <c r="B83" s="260" t="s">
        <v>361</v>
      </c>
      <c r="C83" s="272" t="s">
        <v>291</v>
      </c>
      <c r="D83" s="257">
        <v>0</v>
      </c>
      <c r="E83" s="288"/>
    </row>
    <row r="84" spans="2:5" ht="45">
      <c r="B84" s="260">
        <v>55</v>
      </c>
      <c r="C84" s="272" t="s">
        <v>362</v>
      </c>
      <c r="D84" s="257">
        <v>0</v>
      </c>
      <c r="E84" s="288"/>
    </row>
    <row r="85" spans="2:5">
      <c r="B85" s="260">
        <v>56</v>
      </c>
      <c r="C85" s="272" t="s">
        <v>291</v>
      </c>
      <c r="D85" s="257">
        <v>0</v>
      </c>
      <c r="E85" s="294"/>
    </row>
    <row r="86" spans="2:5" ht="30">
      <c r="B86" s="260" t="s">
        <v>363</v>
      </c>
      <c r="C86" s="270" t="s">
        <v>364</v>
      </c>
      <c r="D86" s="257">
        <v>0</v>
      </c>
      <c r="E86" s="288"/>
    </row>
    <row r="87" spans="2:5">
      <c r="B87" s="260" t="s">
        <v>365</v>
      </c>
      <c r="C87" s="270" t="s">
        <v>366</v>
      </c>
      <c r="D87" s="257">
        <v>0</v>
      </c>
      <c r="E87" s="288"/>
    </row>
    <row r="88" spans="2:5">
      <c r="B88" s="289">
        <v>57</v>
      </c>
      <c r="C88" s="297" t="s">
        <v>367</v>
      </c>
      <c r="D88" s="291">
        <f>SUM(D80:D87)</f>
        <v>-1.4494188299999999</v>
      </c>
      <c r="E88" s="298"/>
    </row>
    <row r="89" spans="2:5">
      <c r="B89" s="289">
        <v>58</v>
      </c>
      <c r="C89" s="297" t="s">
        <v>368</v>
      </c>
      <c r="D89" s="291">
        <f>D88+D78</f>
        <v>1326.5287086462786</v>
      </c>
      <c r="E89" s="288"/>
    </row>
    <row r="90" spans="2:5">
      <c r="B90" s="289">
        <v>59</v>
      </c>
      <c r="C90" s="297" t="s">
        <v>369</v>
      </c>
      <c r="D90" s="291">
        <f>D69+D89</f>
        <v>14534.697018584793</v>
      </c>
      <c r="E90" s="288"/>
    </row>
    <row r="91" spans="2:5">
      <c r="B91" s="289">
        <v>60</v>
      </c>
      <c r="C91" s="297" t="s">
        <v>370</v>
      </c>
      <c r="D91" s="291">
        <f>'2- EU OV1'!D39</f>
        <v>67639.985419727469</v>
      </c>
      <c r="E91" s="288"/>
    </row>
    <row r="92" spans="2:5">
      <c r="B92" s="653" t="s">
        <v>371</v>
      </c>
      <c r="C92" s="654"/>
      <c r="D92" s="654"/>
      <c r="E92" s="655"/>
    </row>
    <row r="93" spans="2:5">
      <c r="B93" s="260">
        <v>61</v>
      </c>
      <c r="C93" s="272" t="s">
        <v>372</v>
      </c>
      <c r="D93" s="299">
        <f>'1 - EU KM1'!D14</f>
        <v>18.092231159554895</v>
      </c>
      <c r="E93" s="288"/>
    </row>
    <row r="94" spans="2:5">
      <c r="B94" s="260">
        <v>62</v>
      </c>
      <c r="C94" s="272" t="s">
        <v>373</v>
      </c>
      <c r="D94" s="299">
        <f>'1 - EU KM1'!D16</f>
        <v>19.527160196705619</v>
      </c>
      <c r="E94" s="288"/>
    </row>
    <row r="95" spans="2:5">
      <c r="B95" s="260">
        <v>63</v>
      </c>
      <c r="C95" s="272" t="s">
        <v>374</v>
      </c>
      <c r="D95" s="299">
        <f>'1 - EU KM1'!D18</f>
        <v>21.490463587792643</v>
      </c>
      <c r="E95" s="288"/>
    </row>
    <row r="96" spans="2:5">
      <c r="B96" s="260">
        <v>64</v>
      </c>
      <c r="C96" s="272" t="s">
        <v>375</v>
      </c>
      <c r="D96" s="299">
        <f>'1 - EU KM1'!D33</f>
        <v>16.384649039001349</v>
      </c>
      <c r="E96" s="288"/>
    </row>
    <row r="97" spans="2:5">
      <c r="B97" s="260">
        <v>65</v>
      </c>
      <c r="C97" s="272" t="s">
        <v>376</v>
      </c>
      <c r="D97" s="299">
        <f>'1 - EU KM1'!D26</f>
        <v>2.5</v>
      </c>
      <c r="E97" s="288"/>
    </row>
    <row r="98" spans="2:5">
      <c r="B98" s="260">
        <v>66</v>
      </c>
      <c r="C98" s="272" t="s">
        <v>377</v>
      </c>
      <c r="D98" s="299">
        <f>'1 - EU KM1'!D28</f>
        <v>2.4828624149545093</v>
      </c>
      <c r="E98" s="288"/>
    </row>
    <row r="99" spans="2:5">
      <c r="B99" s="260">
        <v>67</v>
      </c>
      <c r="C99" s="272" t="s">
        <v>378</v>
      </c>
      <c r="D99" s="299">
        <f>'1 - EU KM1'!D29</f>
        <v>0.36039056024502913</v>
      </c>
      <c r="E99" s="288"/>
    </row>
    <row r="100" spans="2:5" ht="30">
      <c r="B100" s="260" t="s">
        <v>379</v>
      </c>
      <c r="C100" s="300" t="s">
        <v>380</v>
      </c>
      <c r="D100" s="299">
        <f>'1 - EU KM1'!D31</f>
        <v>1</v>
      </c>
      <c r="E100" s="288"/>
    </row>
    <row r="101" spans="2:5" ht="30">
      <c r="B101" s="276" t="s">
        <v>381</v>
      </c>
      <c r="C101" s="301" t="s">
        <v>382</v>
      </c>
      <c r="D101" s="299">
        <v>0</v>
      </c>
      <c r="E101" s="288"/>
    </row>
    <row r="102" spans="2:5" ht="30">
      <c r="B102" s="260">
        <v>68</v>
      </c>
      <c r="C102" s="302" t="s">
        <v>383</v>
      </c>
      <c r="D102" s="303">
        <f>'1 - EU KM1'!D34</f>
        <v>12.443945873666376</v>
      </c>
      <c r="E102" s="288"/>
    </row>
    <row r="103" spans="2:5">
      <c r="B103" s="260">
        <v>69</v>
      </c>
      <c r="C103" s="270" t="s">
        <v>291</v>
      </c>
      <c r="D103" s="304">
        <v>0</v>
      </c>
      <c r="E103" s="294"/>
    </row>
    <row r="104" spans="2:5">
      <c r="B104" s="260">
        <v>70</v>
      </c>
      <c r="C104" s="270" t="s">
        <v>291</v>
      </c>
      <c r="D104" s="304">
        <v>0</v>
      </c>
      <c r="E104" s="294"/>
    </row>
    <row r="105" spans="2:5">
      <c r="B105" s="260">
        <v>71</v>
      </c>
      <c r="C105" s="270" t="s">
        <v>291</v>
      </c>
      <c r="D105" s="304">
        <v>0</v>
      </c>
      <c r="E105" s="294"/>
    </row>
    <row r="106" spans="2:5">
      <c r="B106" s="653" t="s">
        <v>384</v>
      </c>
      <c r="C106" s="654"/>
      <c r="D106" s="654"/>
      <c r="E106" s="655"/>
    </row>
    <row r="107" spans="2:5" ht="45">
      <c r="B107" s="260">
        <v>72</v>
      </c>
      <c r="C107" s="272" t="s">
        <v>385</v>
      </c>
      <c r="D107" s="257">
        <v>1363.7023308099999</v>
      </c>
      <c r="E107" s="270"/>
    </row>
    <row r="108" spans="2:5" ht="45">
      <c r="B108" s="260">
        <v>73</v>
      </c>
      <c r="C108" s="272" t="s">
        <v>386</v>
      </c>
      <c r="D108" s="257">
        <v>733.99075885000002</v>
      </c>
      <c r="E108" s="288"/>
    </row>
    <row r="109" spans="2:5">
      <c r="B109" s="260">
        <v>74</v>
      </c>
      <c r="C109" s="272" t="s">
        <v>291</v>
      </c>
      <c r="D109" s="299"/>
      <c r="E109" s="288"/>
    </row>
    <row r="110" spans="2:5" ht="30">
      <c r="B110" s="260">
        <v>75</v>
      </c>
      <c r="C110" s="272" t="s">
        <v>387</v>
      </c>
      <c r="D110" s="299">
        <v>0</v>
      </c>
      <c r="E110" s="288"/>
    </row>
    <row r="111" spans="2:5">
      <c r="B111" s="653" t="s">
        <v>388</v>
      </c>
      <c r="C111" s="654"/>
      <c r="D111" s="654"/>
      <c r="E111" s="655"/>
    </row>
    <row r="112" spans="2:5" ht="30">
      <c r="B112" s="260">
        <v>76</v>
      </c>
      <c r="C112" s="272" t="s">
        <v>389</v>
      </c>
      <c r="D112" s="305">
        <v>0</v>
      </c>
      <c r="E112" s="288"/>
    </row>
    <row r="113" spans="2:5">
      <c r="B113" s="260">
        <v>77</v>
      </c>
      <c r="C113" s="272" t="s">
        <v>390</v>
      </c>
      <c r="D113" s="305">
        <v>0</v>
      </c>
      <c r="E113" s="288"/>
    </row>
    <row r="114" spans="2:5" ht="13.5" customHeight="1">
      <c r="B114" s="651">
        <v>78</v>
      </c>
      <c r="C114" s="652" t="s">
        <v>391</v>
      </c>
      <c r="D114" s="656">
        <v>0</v>
      </c>
      <c r="E114" s="659"/>
    </row>
    <row r="115" spans="2:5" ht="12" customHeight="1">
      <c r="B115" s="651"/>
      <c r="C115" s="652"/>
      <c r="D115" s="657"/>
      <c r="E115" s="660"/>
    </row>
    <row r="116" spans="2:5" ht="5.0999999999999996" customHeight="1">
      <c r="B116" s="651"/>
      <c r="C116" s="652"/>
      <c r="D116" s="657"/>
      <c r="E116" s="660"/>
    </row>
    <row r="117" spans="2:5" ht="8.25" customHeight="1">
      <c r="B117" s="651"/>
      <c r="C117" s="652"/>
      <c r="D117" s="658"/>
      <c r="E117" s="661"/>
    </row>
    <row r="118" spans="2:5">
      <c r="B118" s="260">
        <v>79</v>
      </c>
      <c r="C118" s="272" t="s">
        <v>392</v>
      </c>
      <c r="D118" s="305">
        <v>0</v>
      </c>
      <c r="E118" s="288"/>
    </row>
  </sheetData>
  <mergeCells count="14">
    <mergeCell ref="B5:C5"/>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H2" location="'Index '!A1" display="Return to index" xr:uid="{DC5D9244-64D7-4840-93FA-F3D16CEBB6C4}"/>
  </hyperlinks>
  <pageMargins left="0.23622047244094491" right="0.23622047244094491" top="0.74803149606299213" bottom="0.74803149606299213" header="0.31496062992125984" footer="0.31496062992125984"/>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codeName="Ark11">
    <pageSetUpPr fitToPage="1"/>
  </sheetPr>
  <dimension ref="B1:G46"/>
  <sheetViews>
    <sheetView zoomScale="90" zoomScaleNormal="90" workbookViewId="0">
      <selection activeCell="J35" sqref="J35"/>
    </sheetView>
  </sheetViews>
  <sheetFormatPr defaultColWidth="8.5703125" defaultRowHeight="15"/>
  <cols>
    <col min="1" max="1" width="4.42578125" style="21" customWidth="1"/>
    <col min="2" max="2" width="73.5703125" style="21" customWidth="1"/>
    <col min="3" max="3" width="29.28515625" style="74" customWidth="1"/>
    <col min="4" max="4" width="23.5703125" style="21" customWidth="1"/>
    <col min="5" max="6" width="10.7109375" style="21" customWidth="1"/>
    <col min="7" max="7" width="15.7109375" style="21" customWidth="1"/>
    <col min="8" max="16384" width="8.5703125" style="21"/>
  </cols>
  <sheetData>
    <row r="1" spans="2:7">
      <c r="C1" s="21"/>
      <c r="D1" s="74"/>
    </row>
    <row r="2" spans="2:7" ht="21">
      <c r="B2" s="85" t="s">
        <v>393</v>
      </c>
      <c r="C2" s="21"/>
      <c r="D2" s="74"/>
    </row>
    <row r="3" spans="2:7" ht="16.5" customHeight="1">
      <c r="B3" s="76"/>
      <c r="C3" s="21"/>
      <c r="D3" s="74"/>
      <c r="G3" s="201" t="s">
        <v>152</v>
      </c>
    </row>
    <row r="4" spans="2:7">
      <c r="B4" s="24"/>
      <c r="C4" s="21"/>
      <c r="D4" s="74"/>
    </row>
    <row r="5" spans="2:7">
      <c r="B5" s="665" t="s">
        <v>269</v>
      </c>
      <c r="C5" s="667" t="s">
        <v>394</v>
      </c>
      <c r="D5" s="669" t="s">
        <v>395</v>
      </c>
    </row>
    <row r="6" spans="2:7">
      <c r="B6" s="666"/>
      <c r="C6" s="668"/>
      <c r="D6" s="670"/>
    </row>
    <row r="7" spans="2:7">
      <c r="B7" s="671" t="s">
        <v>396</v>
      </c>
      <c r="C7" s="671"/>
      <c r="D7" s="671"/>
    </row>
    <row r="8" spans="2:7">
      <c r="B8" s="247" t="s">
        <v>397</v>
      </c>
      <c r="C8" s="228">
        <v>11982.34246788</v>
      </c>
      <c r="D8" s="306"/>
    </row>
    <row r="9" spans="2:7">
      <c r="B9" s="247" t="s">
        <v>398</v>
      </c>
      <c r="C9" s="228">
        <v>575.22989501999996</v>
      </c>
      <c r="D9" s="306"/>
    </row>
    <row r="10" spans="2:7">
      <c r="B10" s="247" t="s">
        <v>399</v>
      </c>
      <c r="C10" s="228">
        <v>54339.669416940007</v>
      </c>
      <c r="D10" s="306"/>
    </row>
    <row r="11" spans="2:7">
      <c r="B11" s="247" t="s">
        <v>400</v>
      </c>
      <c r="C11" s="228">
        <v>41511.161800770002</v>
      </c>
      <c r="D11" s="306"/>
    </row>
    <row r="12" spans="2:7">
      <c r="B12" s="247" t="s">
        <v>401</v>
      </c>
      <c r="C12" s="228">
        <v>2617.22143964</v>
      </c>
      <c r="D12" s="306"/>
    </row>
    <row r="13" spans="2:7">
      <c r="B13" s="247" t="s">
        <v>402</v>
      </c>
      <c r="C13" s="228">
        <v>113.46804397999999</v>
      </c>
      <c r="D13" s="306"/>
    </row>
    <row r="14" spans="2:7">
      <c r="B14" s="247" t="s">
        <v>403</v>
      </c>
      <c r="C14" s="228">
        <v>18447.827739430002</v>
      </c>
      <c r="D14" s="306"/>
    </row>
    <row r="15" spans="2:7">
      <c r="B15" s="247" t="s">
        <v>404</v>
      </c>
      <c r="C15" s="228">
        <v>136.00111568</v>
      </c>
      <c r="D15" s="306" t="s">
        <v>405</v>
      </c>
    </row>
    <row r="16" spans="2:7">
      <c r="B16" s="247" t="s">
        <v>406</v>
      </c>
      <c r="C16" s="228">
        <v>2837.7807728800003</v>
      </c>
      <c r="D16" s="306"/>
    </row>
    <row r="17" spans="2:4">
      <c r="B17" s="247" t="s">
        <v>407</v>
      </c>
      <c r="C17" s="228">
        <v>158.92122738999998</v>
      </c>
      <c r="D17" s="306"/>
    </row>
    <row r="18" spans="2:4">
      <c r="B18" s="247" t="s">
        <v>408</v>
      </c>
      <c r="C18" s="228">
        <v>250.85091146000002</v>
      </c>
      <c r="D18" s="306"/>
    </row>
    <row r="19" spans="2:4">
      <c r="B19" s="247" t="s">
        <v>409</v>
      </c>
      <c r="C19" s="228">
        <v>0</v>
      </c>
      <c r="D19" s="306" t="s">
        <v>410</v>
      </c>
    </row>
    <row r="20" spans="2:4">
      <c r="B20" s="247" t="s">
        <v>411</v>
      </c>
      <c r="C20" s="228">
        <v>10.138046050000002</v>
      </c>
      <c r="D20" s="306"/>
    </row>
    <row r="21" spans="2:4">
      <c r="B21" s="247" t="s">
        <v>412</v>
      </c>
      <c r="C21" s="228">
        <v>1539.6722817499992</v>
      </c>
      <c r="D21" s="306"/>
    </row>
    <row r="22" spans="2:4">
      <c r="B22" s="247" t="s">
        <v>413</v>
      </c>
      <c r="C22" s="228">
        <v>103.72977626999999</v>
      </c>
      <c r="D22" s="306"/>
    </row>
    <row r="23" spans="2:4">
      <c r="B23" s="307" t="s">
        <v>414</v>
      </c>
      <c r="C23" s="308">
        <f>SUM(C8:C22)</f>
        <v>134624.01493514003</v>
      </c>
      <c r="D23" s="308"/>
    </row>
    <row r="24" spans="2:4">
      <c r="B24" s="76"/>
      <c r="C24" s="21"/>
      <c r="D24" s="74"/>
    </row>
    <row r="25" spans="2:4">
      <c r="B25" s="671" t="s">
        <v>415</v>
      </c>
      <c r="C25" s="671"/>
      <c r="D25" s="671"/>
    </row>
    <row r="26" spans="2:4">
      <c r="B26" s="247" t="s">
        <v>416</v>
      </c>
      <c r="C26" s="309">
        <v>972.15885974000355</v>
      </c>
      <c r="D26" s="306"/>
    </row>
    <row r="27" spans="2:4">
      <c r="B27" s="247" t="s">
        <v>417</v>
      </c>
      <c r="C27" s="309">
        <v>85180.982145029993</v>
      </c>
      <c r="D27" s="306"/>
    </row>
    <row r="28" spans="2:4">
      <c r="B28" s="247" t="s">
        <v>418</v>
      </c>
      <c r="C28" s="309">
        <v>18447.827739430002</v>
      </c>
      <c r="D28" s="306"/>
    </row>
    <row r="29" spans="2:4">
      <c r="B29" s="247" t="s">
        <v>419</v>
      </c>
      <c r="C29" s="309">
        <v>3592.90158853</v>
      </c>
      <c r="D29" s="306"/>
    </row>
    <row r="30" spans="2:4">
      <c r="B30" s="247" t="s">
        <v>420</v>
      </c>
      <c r="C30" s="309">
        <v>6576.8088463500007</v>
      </c>
      <c r="D30" s="306"/>
    </row>
    <row r="31" spans="2:4">
      <c r="B31" s="247" t="s">
        <v>421</v>
      </c>
      <c r="C31" s="499">
        <v>0</v>
      </c>
      <c r="D31" s="306"/>
    </row>
    <row r="32" spans="2:4">
      <c r="B32" s="247" t="s">
        <v>422</v>
      </c>
      <c r="C32" s="309">
        <v>0</v>
      </c>
      <c r="D32" s="306"/>
    </row>
    <row r="33" spans="2:4">
      <c r="B33" s="247" t="s">
        <v>423</v>
      </c>
      <c r="C33" s="309">
        <v>3278.2349133600069</v>
      </c>
      <c r="D33" s="306"/>
    </row>
    <row r="34" spans="2:4">
      <c r="B34" s="247" t="s">
        <v>413</v>
      </c>
      <c r="C34" s="309">
        <v>122.8051715</v>
      </c>
      <c r="D34" s="306"/>
    </row>
    <row r="35" spans="2:4">
      <c r="B35" s="247" t="s">
        <v>424</v>
      </c>
      <c r="C35" s="309">
        <v>423.17188179000004</v>
      </c>
      <c r="D35" s="306"/>
    </row>
    <row r="36" spans="2:4">
      <c r="B36" s="247" t="s">
        <v>425</v>
      </c>
      <c r="C36" s="309">
        <v>1275</v>
      </c>
      <c r="D36" s="306"/>
    </row>
    <row r="37" spans="2:4">
      <c r="B37" s="307" t="s">
        <v>426</v>
      </c>
      <c r="C37" s="310">
        <f>SUM(C26:C36)</f>
        <v>119869.89114573</v>
      </c>
      <c r="D37" s="308"/>
    </row>
    <row r="38" spans="2:4">
      <c r="C38" s="21"/>
      <c r="D38" s="74"/>
    </row>
    <row r="39" spans="2:4">
      <c r="B39" s="664" t="s">
        <v>427</v>
      </c>
      <c r="C39" s="664"/>
      <c r="D39" s="664"/>
    </row>
    <row r="40" spans="2:4">
      <c r="B40" s="77" t="s">
        <v>427</v>
      </c>
      <c r="C40" s="175">
        <v>11983.310956602785</v>
      </c>
      <c r="D40" s="78"/>
    </row>
    <row r="41" spans="2:4">
      <c r="B41" s="311" t="s">
        <v>428</v>
      </c>
      <c r="C41" s="312">
        <v>2100</v>
      </c>
      <c r="D41" s="239" t="s">
        <v>429</v>
      </c>
    </row>
    <row r="42" spans="2:4">
      <c r="B42" s="311" t="s">
        <v>430</v>
      </c>
      <c r="C42" s="312">
        <v>1050.9725890100001</v>
      </c>
      <c r="D42" s="239" t="s">
        <v>431</v>
      </c>
    </row>
    <row r="43" spans="2:4">
      <c r="B43" s="311" t="s">
        <v>432</v>
      </c>
      <c r="C43" s="312">
        <v>8832.3383675927853</v>
      </c>
      <c r="D43" s="239" t="s">
        <v>433</v>
      </c>
    </row>
    <row r="44" spans="2:4">
      <c r="B44" s="313" t="s">
        <v>434</v>
      </c>
      <c r="C44" s="312">
        <v>969.40100808999989</v>
      </c>
      <c r="D44" s="239" t="s">
        <v>435</v>
      </c>
    </row>
    <row r="45" spans="2:4">
      <c r="B45" s="313" t="s">
        <v>436</v>
      </c>
      <c r="C45" s="312">
        <v>1801.4118247000001</v>
      </c>
      <c r="D45" s="239" t="s">
        <v>437</v>
      </c>
    </row>
    <row r="46" spans="2:4">
      <c r="B46" s="307" t="s">
        <v>438</v>
      </c>
      <c r="C46" s="310">
        <f>C37+C40+C44+C45</f>
        <v>134624.01493512277</v>
      </c>
      <c r="D46" s="308"/>
    </row>
  </sheetData>
  <mergeCells count="6">
    <mergeCell ref="B39:D39"/>
    <mergeCell ref="B5:B6"/>
    <mergeCell ref="C5:C6"/>
    <mergeCell ref="D5:D6"/>
    <mergeCell ref="B7:D7"/>
    <mergeCell ref="B25:D25"/>
  </mergeCells>
  <conditionalFormatting sqref="C31">
    <cfRule type="cellIs" dxfId="20" priority="1" stopIfTrue="1" operator="lessThan">
      <formula>0</formula>
    </cfRule>
  </conditionalFormatting>
  <hyperlinks>
    <hyperlink ref="G3" location="'Index '!A1" display="Return to index" xr:uid="{7436FCFE-551A-499A-B5A0-0D0AF23050CD}"/>
  </hyperlinks>
  <pageMargins left="0.7" right="0.7" top="0.75" bottom="0.75" header="0.3" footer="0.3"/>
  <pageSetup paperSize="9" scale="35"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codeName="Ark13">
    <pageSetUpPr fitToPage="1"/>
  </sheetPr>
  <dimension ref="B2:R32"/>
  <sheetViews>
    <sheetView zoomScale="90" zoomScaleNormal="90" workbookViewId="0">
      <selection activeCell="L33" sqref="L33"/>
    </sheetView>
  </sheetViews>
  <sheetFormatPr defaultColWidth="8.5703125" defaultRowHeight="15"/>
  <cols>
    <col min="1" max="1" width="4.7109375" style="21" customWidth="1"/>
    <col min="2" max="2" width="30.5703125" style="21" customWidth="1"/>
    <col min="3" max="3" width="26.28515625" style="21" customWidth="1"/>
    <col min="4" max="4" width="25.42578125" style="21" customWidth="1"/>
    <col min="5" max="5" width="21.7109375" style="21" customWidth="1"/>
    <col min="6" max="6" width="19.5703125" style="21" customWidth="1"/>
    <col min="7" max="7" width="14.28515625" style="21" customWidth="1"/>
    <col min="8" max="8" width="19.7109375" style="21" bestFit="1" customWidth="1"/>
    <col min="9" max="9" width="17.42578125" style="21" customWidth="1"/>
    <col min="10" max="10" width="14.7109375" style="21" customWidth="1"/>
    <col min="11" max="11" width="19.5703125" style="21" customWidth="1"/>
    <col min="12" max="12" width="14.7109375" style="21" bestFit="1" customWidth="1"/>
    <col min="13" max="13" width="24.42578125" style="21" customWidth="1"/>
    <col min="14" max="14" width="18.5703125" style="21" customWidth="1"/>
    <col min="15" max="15" width="18" style="21" customWidth="1"/>
    <col min="16" max="17" width="10.7109375" style="21" customWidth="1"/>
    <col min="18" max="18" width="15.7109375" style="21" customWidth="1"/>
    <col min="19" max="16384" width="8.5703125" style="21"/>
  </cols>
  <sheetData>
    <row r="2" spans="2:18" ht="21">
      <c r="B2" s="85" t="s">
        <v>439</v>
      </c>
      <c r="R2" s="201" t="s">
        <v>152</v>
      </c>
    </row>
    <row r="4" spans="2:18">
      <c r="B4" s="679" t="s">
        <v>269</v>
      </c>
      <c r="C4" s="672" t="s">
        <v>440</v>
      </c>
      <c r="D4" s="674"/>
      <c r="E4" s="672" t="s">
        <v>441</v>
      </c>
      <c r="F4" s="674"/>
      <c r="G4" s="667" t="s">
        <v>442</v>
      </c>
      <c r="H4" s="667" t="s">
        <v>443</v>
      </c>
      <c r="I4" s="672" t="s">
        <v>444</v>
      </c>
      <c r="J4" s="673"/>
      <c r="K4" s="673"/>
      <c r="L4" s="674"/>
      <c r="M4" s="667" t="s">
        <v>445</v>
      </c>
      <c r="N4" s="667" t="s">
        <v>446</v>
      </c>
      <c r="O4" s="667" t="s">
        <v>447</v>
      </c>
    </row>
    <row r="5" spans="2:18">
      <c r="B5" s="680"/>
      <c r="C5" s="675"/>
      <c r="D5" s="682"/>
      <c r="E5" s="675"/>
      <c r="F5" s="682"/>
      <c r="G5" s="678"/>
      <c r="H5" s="678"/>
      <c r="I5" s="675"/>
      <c r="J5" s="676"/>
      <c r="K5" s="676"/>
      <c r="L5" s="677"/>
      <c r="M5" s="678"/>
      <c r="N5" s="678"/>
      <c r="O5" s="678"/>
    </row>
    <row r="6" spans="2:18" ht="75">
      <c r="B6" s="681"/>
      <c r="C6" s="250" t="s">
        <v>448</v>
      </c>
      <c r="D6" s="250" t="s">
        <v>449</v>
      </c>
      <c r="E6" s="250" t="s">
        <v>450</v>
      </c>
      <c r="F6" s="250" t="s">
        <v>451</v>
      </c>
      <c r="G6" s="668"/>
      <c r="H6" s="668"/>
      <c r="I6" s="250" t="s">
        <v>452</v>
      </c>
      <c r="J6" s="250" t="s">
        <v>441</v>
      </c>
      <c r="K6" s="250" t="s">
        <v>453</v>
      </c>
      <c r="L6" s="520" t="s">
        <v>454</v>
      </c>
      <c r="M6" s="668"/>
      <c r="N6" s="668"/>
      <c r="O6" s="668"/>
    </row>
    <row r="7" spans="2:18">
      <c r="B7" s="315" t="s">
        <v>455</v>
      </c>
      <c r="C7" s="137"/>
      <c r="D7" s="137"/>
      <c r="E7" s="137"/>
      <c r="F7" s="137"/>
      <c r="G7" s="137"/>
      <c r="H7" s="137"/>
      <c r="I7" s="137"/>
      <c r="J7" s="137"/>
      <c r="K7" s="137"/>
      <c r="L7" s="137"/>
      <c r="M7" s="137"/>
      <c r="N7" s="316"/>
      <c r="O7" s="316"/>
    </row>
    <row r="8" spans="2:18">
      <c r="B8" s="317" t="s">
        <v>456</v>
      </c>
      <c r="C8" s="258">
        <v>62245.108981664307</v>
      </c>
      <c r="D8" s="258">
        <v>0</v>
      </c>
      <c r="E8" s="258">
        <v>41847.764093020014</v>
      </c>
      <c r="F8" s="258">
        <v>0</v>
      </c>
      <c r="G8" s="258">
        <v>0</v>
      </c>
      <c r="H8" s="258">
        <v>104092.87307468432</v>
      </c>
      <c r="I8" s="258">
        <v>4494.8510605089759</v>
      </c>
      <c r="J8" s="258">
        <v>251.50945842572014</v>
      </c>
      <c r="K8" s="258">
        <v>0</v>
      </c>
      <c r="L8" s="258">
        <v>4746.3605189346963</v>
      </c>
      <c r="M8" s="258">
        <v>59329.506486683706</v>
      </c>
      <c r="N8" s="318">
        <v>0.99020709425971976</v>
      </c>
      <c r="O8" s="318">
        <v>2.5</v>
      </c>
    </row>
    <row r="9" spans="2:18">
      <c r="B9" s="317" t="s">
        <v>457</v>
      </c>
      <c r="C9" s="258">
        <v>1391.9759592005723</v>
      </c>
      <c r="D9" s="258">
        <v>0</v>
      </c>
      <c r="E9" s="258">
        <v>79.074156619999982</v>
      </c>
      <c r="F9" s="258">
        <v>0</v>
      </c>
      <c r="G9" s="258">
        <v>0</v>
      </c>
      <c r="H9" s="258">
        <v>1471.0501158205723</v>
      </c>
      <c r="I9" s="258">
        <v>45.982908524529584</v>
      </c>
      <c r="J9" s="258">
        <v>0.9574350063999999</v>
      </c>
      <c r="K9" s="258">
        <v>0</v>
      </c>
      <c r="L9" s="258">
        <v>46.940343530929582</v>
      </c>
      <c r="M9" s="258">
        <v>586.75429413661982</v>
      </c>
      <c r="N9" s="318">
        <v>9.7929057402801837E-3</v>
      </c>
      <c r="O9" s="318">
        <v>0.75</v>
      </c>
    </row>
    <row r="10" spans="2:18">
      <c r="B10" s="315" t="s">
        <v>267</v>
      </c>
      <c r="C10" s="254">
        <f>SUM(C8:C9)</f>
        <v>63637.084940864879</v>
      </c>
      <c r="D10" s="254">
        <f t="shared" ref="D10:E10" si="0">SUM(D8:D9)</f>
        <v>0</v>
      </c>
      <c r="E10" s="254">
        <f t="shared" si="0"/>
        <v>41926.838249640015</v>
      </c>
      <c r="F10" s="254">
        <f>SUM(F8:F9)</f>
        <v>0</v>
      </c>
      <c r="G10" s="254">
        <f t="shared" ref="G10:H10" si="1">SUM(G8:G9)</f>
        <v>0</v>
      </c>
      <c r="H10" s="254">
        <f t="shared" si="1"/>
        <v>105563.92319050489</v>
      </c>
      <c r="I10" s="254">
        <f>SUM(I8:I9)</f>
        <v>4540.8339690335051</v>
      </c>
      <c r="J10" s="254">
        <f t="shared" ref="J10" si="2">SUM(J8:J9)</f>
        <v>252.46689343212014</v>
      </c>
      <c r="K10" s="254">
        <f>SUM(K8:K9)</f>
        <v>0</v>
      </c>
      <c r="L10" s="254">
        <f t="shared" ref="L10:M10" si="3">SUM(L8:L9)</f>
        <v>4793.3008624656259</v>
      </c>
      <c r="M10" s="254">
        <f t="shared" si="3"/>
        <v>59916.260780820325</v>
      </c>
      <c r="N10" s="319"/>
      <c r="O10" s="319"/>
    </row>
    <row r="32" spans="6:6">
      <c r="F32" s="179"/>
    </row>
  </sheetData>
  <mergeCells count="9">
    <mergeCell ref="I4:L5"/>
    <mergeCell ref="M4:M6"/>
    <mergeCell ref="N4:N6"/>
    <mergeCell ref="O4:O6"/>
    <mergeCell ref="B4:B6"/>
    <mergeCell ref="C4:D5"/>
    <mergeCell ref="E4:F5"/>
    <mergeCell ref="G4:G6"/>
    <mergeCell ref="H4:H6"/>
  </mergeCells>
  <conditionalFormatting sqref="I7:M7 C7:H10">
    <cfRule type="cellIs" dxfId="19" priority="2" stopIfTrue="1" operator="lessThan">
      <formula>0</formula>
    </cfRule>
  </conditionalFormatting>
  <conditionalFormatting sqref="I8:O10">
    <cfRule type="cellIs" dxfId="18" priority="1" stopIfTrue="1" operator="lessThan">
      <formula>0</formula>
    </cfRule>
  </conditionalFormatting>
  <hyperlinks>
    <hyperlink ref="R2" location="'Index '!A1" display="Return to index" xr:uid="{82FD4ACF-005B-4C8A-B037-CBCF147DA23C}"/>
  </hyperlinks>
  <pageMargins left="0.7" right="0.7" top="0.75" bottom="0.75" header="0.3" footer="0.3"/>
  <pageSetup paperSize="9" scale="40" fitToHeight="0" orientation="landscape" r:id="rId1"/>
  <ignoredErrors>
    <ignoredError sqref="C10:M10 O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codeName="Ark14">
    <pageSetUpPr fitToPage="1"/>
  </sheetPr>
  <dimension ref="B2:N35"/>
  <sheetViews>
    <sheetView showGridLines="0" zoomScale="90" zoomScaleNormal="90" workbookViewId="0">
      <selection activeCell="M36" sqref="M36"/>
    </sheetView>
  </sheetViews>
  <sheetFormatPr defaultColWidth="9.28515625" defaultRowHeight="15"/>
  <cols>
    <col min="2" max="2" width="10.7109375" customWidth="1"/>
    <col min="3" max="3" width="62.5703125" customWidth="1"/>
    <col min="4" max="4" width="12.7109375" bestFit="1" customWidth="1"/>
    <col min="5" max="7" width="10.7109375" customWidth="1"/>
    <col min="8" max="8" width="15.7109375" customWidth="1"/>
    <col min="9" max="9" width="25.7109375" bestFit="1" customWidth="1"/>
    <col min="10" max="10" width="14" customWidth="1"/>
    <col min="11" max="11" width="25.7109375" bestFit="1" customWidth="1"/>
  </cols>
  <sheetData>
    <row r="2" spans="2:14" ht="21">
      <c r="B2" s="85" t="s">
        <v>458</v>
      </c>
      <c r="H2" s="201" t="s">
        <v>152</v>
      </c>
    </row>
    <row r="3" spans="2:14">
      <c r="N3" s="187"/>
    </row>
    <row r="5" spans="2:14">
      <c r="B5" s="683" t="s">
        <v>269</v>
      </c>
      <c r="C5" s="684"/>
      <c r="D5" s="250"/>
    </row>
    <row r="6" spans="2:14">
      <c r="B6" s="320">
        <v>1</v>
      </c>
      <c r="C6" s="229" t="s">
        <v>370</v>
      </c>
      <c r="D6" s="258">
        <f>'2- EU OV1'!D39</f>
        <v>67639.985419727469</v>
      </c>
    </row>
    <row r="7" spans="2:14">
      <c r="B7" s="320">
        <v>2</v>
      </c>
      <c r="C7" s="229" t="s">
        <v>459</v>
      </c>
      <c r="D7" s="230">
        <f>'1 - EU KM1'!D28</f>
        <v>2.4828624149545093</v>
      </c>
    </row>
    <row r="8" spans="2:14">
      <c r="B8" s="320">
        <v>3</v>
      </c>
      <c r="C8" s="229" t="s">
        <v>460</v>
      </c>
      <c r="D8" s="258">
        <f>D7*D6/100</f>
        <v>1679.4077754671234</v>
      </c>
    </row>
    <row r="35" spans="6:6">
      <c r="F35" s="4"/>
    </row>
  </sheetData>
  <mergeCells count="1">
    <mergeCell ref="B5:C5"/>
  </mergeCells>
  <conditionalFormatting sqref="D6:D8">
    <cfRule type="cellIs" dxfId="17" priority="1" stopIfTrue="1" operator="lessThan">
      <formula>0</formula>
    </cfRule>
  </conditionalFormatting>
  <hyperlinks>
    <hyperlink ref="H2" location="'Index '!A1" display="Return to index" xr:uid="{B69C8DAC-03F9-4CDB-A5C4-D3554EE67377}"/>
  </hyperlinks>
  <pageMargins left="0.70866141732283472" right="0.70866141732283472" top="0.74803149606299213" bottom="0.74803149606299213" header="0.31496062992125984" footer="0.31496062992125984"/>
  <pageSetup paperSize="9" scale="91" fitToHeight="0" orientation="landscape" r:id="rId1"/>
  <ignoredErrors>
    <ignoredError sqref="D6:D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codeName="Ark15">
    <pageSetUpPr fitToPage="1"/>
  </sheetPr>
  <dimension ref="A2:N43"/>
  <sheetViews>
    <sheetView showGridLines="0" zoomScale="90" zoomScaleNormal="90" workbookViewId="0">
      <selection activeCell="H15" sqref="H15"/>
    </sheetView>
  </sheetViews>
  <sheetFormatPr defaultColWidth="9.28515625" defaultRowHeight="15"/>
  <cols>
    <col min="1" max="1" width="5.42578125" style="41" customWidth="1"/>
    <col min="2" max="2" width="9.28515625" style="41"/>
    <col min="3" max="3" width="60.5703125" style="41" customWidth="1"/>
    <col min="4" max="4" width="18.7109375" style="45" customWidth="1"/>
    <col min="5" max="5" width="25.28515625" style="41" customWidth="1"/>
    <col min="6" max="7" width="10.7109375" style="41" customWidth="1"/>
    <col min="8" max="8" width="15.7109375" style="41" customWidth="1"/>
    <col min="9" max="16384" width="9.28515625" style="41"/>
  </cols>
  <sheetData>
    <row r="2" spans="1:14" ht="21">
      <c r="A2" s="39"/>
      <c r="B2" s="85" t="s">
        <v>461</v>
      </c>
      <c r="C2" s="85"/>
      <c r="D2" s="85"/>
      <c r="E2" s="40"/>
      <c r="H2" s="201" t="s">
        <v>152</v>
      </c>
    </row>
    <row r="3" spans="1:14" ht="15.6" customHeight="1">
      <c r="A3" s="40"/>
      <c r="B3" s="85"/>
      <c r="C3" s="85"/>
      <c r="D3" s="85"/>
      <c r="E3" s="40"/>
    </row>
    <row r="4" spans="1:14" ht="15.75">
      <c r="A4" s="40"/>
      <c r="B4" s="40"/>
      <c r="C4" s="40"/>
      <c r="D4" s="42"/>
      <c r="E4" s="40"/>
    </row>
    <row r="5" spans="1:14" ht="15.75">
      <c r="A5" s="40"/>
      <c r="B5" s="662" t="s">
        <v>269</v>
      </c>
      <c r="C5" s="663"/>
      <c r="D5" s="233" t="s">
        <v>462</v>
      </c>
      <c r="E5" s="40"/>
    </row>
    <row r="6" spans="1:14" ht="15.75">
      <c r="A6" s="40"/>
      <c r="B6" s="321">
        <v>1</v>
      </c>
      <c r="C6" s="270" t="s">
        <v>463</v>
      </c>
      <c r="D6" s="322">
        <f>'4 - EU CC2'!C23</f>
        <v>134624.01493514003</v>
      </c>
      <c r="E6" s="43"/>
      <c r="F6" s="44"/>
    </row>
    <row r="7" spans="1:14" ht="30">
      <c r="A7" s="40"/>
      <c r="B7" s="321">
        <v>2</v>
      </c>
      <c r="C7" s="270" t="s">
        <v>464</v>
      </c>
      <c r="D7" s="499">
        <v>0</v>
      </c>
      <c r="E7" s="43"/>
      <c r="F7" s="44"/>
    </row>
    <row r="8" spans="1:14" ht="30">
      <c r="A8" s="40"/>
      <c r="B8" s="321">
        <v>3</v>
      </c>
      <c r="C8" s="270" t="s">
        <v>465</v>
      </c>
      <c r="D8" s="499">
        <v>0</v>
      </c>
      <c r="E8" s="40"/>
    </row>
    <row r="9" spans="1:14" ht="30">
      <c r="A9" s="40"/>
      <c r="B9" s="321">
        <v>4</v>
      </c>
      <c r="C9" s="270" t="s">
        <v>466</v>
      </c>
      <c r="D9" s="499">
        <v>0</v>
      </c>
      <c r="E9" s="40"/>
    </row>
    <row r="10" spans="1:14" ht="60">
      <c r="A10" s="40"/>
      <c r="B10" s="321">
        <v>5</v>
      </c>
      <c r="C10" s="270" t="s">
        <v>467</v>
      </c>
      <c r="D10" s="499">
        <v>0</v>
      </c>
      <c r="E10" s="40"/>
    </row>
    <row r="11" spans="1:14" ht="30">
      <c r="A11" s="40"/>
      <c r="B11" s="321">
        <v>6</v>
      </c>
      <c r="C11" s="270" t="s">
        <v>468</v>
      </c>
      <c r="D11" s="499">
        <v>0</v>
      </c>
      <c r="E11" s="40"/>
      <c r="N11" s="192"/>
    </row>
    <row r="12" spans="1:14" ht="15.75">
      <c r="A12" s="40"/>
      <c r="B12" s="321">
        <v>7</v>
      </c>
      <c r="C12" s="270" t="s">
        <v>469</v>
      </c>
      <c r="D12" s="499">
        <v>0</v>
      </c>
      <c r="E12" s="40"/>
    </row>
    <row r="13" spans="1:14" ht="15.75">
      <c r="A13" s="40"/>
      <c r="B13" s="615">
        <v>8</v>
      </c>
      <c r="C13" s="588" t="s">
        <v>470</v>
      </c>
      <c r="D13" s="322">
        <v>212.65962310679578</v>
      </c>
      <c r="E13" s="40"/>
    </row>
    <row r="14" spans="1:14" ht="15.75">
      <c r="A14" s="40"/>
      <c r="B14" s="615">
        <v>9</v>
      </c>
      <c r="C14" s="588" t="s">
        <v>471</v>
      </c>
      <c r="D14" s="499">
        <v>0</v>
      </c>
      <c r="E14" s="40"/>
    </row>
    <row r="15" spans="1:14" ht="30">
      <c r="A15" s="40"/>
      <c r="B15" s="615">
        <v>10</v>
      </c>
      <c r="C15" s="588" t="s">
        <v>472</v>
      </c>
      <c r="D15" s="322">
        <v>12659.882496767999</v>
      </c>
      <c r="E15" s="62"/>
    </row>
    <row r="16" spans="1:14" ht="30">
      <c r="A16" s="40"/>
      <c r="B16" s="615">
        <v>11</v>
      </c>
      <c r="C16" s="588" t="s">
        <v>473</v>
      </c>
      <c r="D16" s="499">
        <v>0</v>
      </c>
      <c r="E16" s="40"/>
    </row>
    <row r="17" spans="1:5" ht="45">
      <c r="A17" s="40"/>
      <c r="B17" s="615" t="s">
        <v>474</v>
      </c>
      <c r="C17" s="588" t="s">
        <v>475</v>
      </c>
      <c r="D17" s="499">
        <v>0</v>
      </c>
      <c r="E17" s="40"/>
    </row>
    <row r="18" spans="1:5" ht="30">
      <c r="A18" s="40"/>
      <c r="B18" s="615" t="s">
        <v>476</v>
      </c>
      <c r="C18" s="588" t="s">
        <v>477</v>
      </c>
      <c r="D18" s="499">
        <v>0</v>
      </c>
      <c r="E18" s="40"/>
    </row>
    <row r="19" spans="1:5" ht="15.75">
      <c r="A19" s="40"/>
      <c r="B19" s="321">
        <v>12</v>
      </c>
      <c r="C19" s="270" t="s">
        <v>478</v>
      </c>
      <c r="D19" s="323">
        <v>-1158.9089873289922</v>
      </c>
      <c r="E19" s="40"/>
    </row>
    <row r="20" spans="1:5" ht="15.75">
      <c r="A20" s="40"/>
      <c r="B20" s="324">
        <v>13</v>
      </c>
      <c r="C20" s="325" t="s">
        <v>201</v>
      </c>
      <c r="D20" s="326">
        <f>SUM(D6:D19)</f>
        <v>146337.64806768583</v>
      </c>
      <c r="E20" s="40"/>
    </row>
    <row r="43" spans="6:6">
      <c r="F43" s="184"/>
    </row>
  </sheetData>
  <mergeCells count="1">
    <mergeCell ref="B5:C5"/>
  </mergeCells>
  <conditionalFormatting sqref="D7:D12">
    <cfRule type="cellIs" dxfId="16" priority="4" stopIfTrue="1" operator="lessThan">
      <formula>0</formula>
    </cfRule>
  </conditionalFormatting>
  <conditionalFormatting sqref="D14">
    <cfRule type="cellIs" dxfId="15" priority="1" stopIfTrue="1" operator="lessThan">
      <formula>0</formula>
    </cfRule>
  </conditionalFormatting>
  <conditionalFormatting sqref="D16:D18">
    <cfRule type="cellIs" dxfId="14" priority="2" stopIfTrue="1" operator="lessThan">
      <formula>0</formula>
    </cfRule>
  </conditionalFormatting>
  <hyperlinks>
    <hyperlink ref="H2" location="'Index '!A1" display="Return to index" xr:uid="{533EC630-E147-47E5-92E7-EC77BC9CA68D}"/>
  </hyperlinks>
  <pageMargins left="0.7" right="0.7" top="0.75" bottom="0.75"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codeName="Ark16">
    <pageSetUpPr fitToPage="1"/>
  </sheetPr>
  <dimension ref="A1:N74"/>
  <sheetViews>
    <sheetView showGridLines="0" topLeftCell="A10" zoomScale="90" zoomScaleNormal="90" workbookViewId="0">
      <selection activeCell="H23" sqref="H23"/>
    </sheetView>
  </sheetViews>
  <sheetFormatPr defaultColWidth="9.28515625" defaultRowHeight="15"/>
  <cols>
    <col min="1" max="1" width="9.28515625" style="48"/>
    <col min="2" max="2" width="9.5703125" style="47" customWidth="1"/>
    <col min="3" max="3" width="69.5703125" style="48" customWidth="1"/>
    <col min="4" max="4" width="22.42578125" style="49" bestFit="1" customWidth="1"/>
    <col min="5" max="5" width="19" style="48" customWidth="1"/>
    <col min="6" max="7" width="10.7109375" style="48" customWidth="1"/>
    <col min="8" max="8" width="15.7109375" style="48" customWidth="1"/>
    <col min="9" max="16384" width="9.28515625" style="48"/>
  </cols>
  <sheetData>
    <row r="1" spans="1:14">
      <c r="A1" s="46"/>
    </row>
    <row r="2" spans="1:14" ht="21">
      <c r="B2" s="85" t="s">
        <v>479</v>
      </c>
      <c r="H2" s="201" t="s">
        <v>152</v>
      </c>
    </row>
    <row r="3" spans="1:14" ht="21">
      <c r="B3" s="85"/>
    </row>
    <row r="4" spans="1:14">
      <c r="B4" s="50"/>
      <c r="C4" s="13"/>
      <c r="D4" s="13"/>
      <c r="E4" s="13"/>
    </row>
    <row r="5" spans="1:14">
      <c r="B5" s="691" t="s">
        <v>153</v>
      </c>
      <c r="C5" s="692"/>
      <c r="D5" s="695" t="s">
        <v>480</v>
      </c>
      <c r="E5" s="695"/>
      <c r="F5" s="14"/>
    </row>
    <row r="6" spans="1:14">
      <c r="B6" s="693"/>
      <c r="C6" s="694"/>
      <c r="D6" s="327" t="s">
        <v>154</v>
      </c>
      <c r="E6" s="327" t="s">
        <v>156</v>
      </c>
    </row>
    <row r="7" spans="1:14">
      <c r="B7" s="696" t="s">
        <v>481</v>
      </c>
      <c r="C7" s="697"/>
      <c r="D7" s="697"/>
      <c r="E7" s="698"/>
    </row>
    <row r="8" spans="1:14" ht="30">
      <c r="B8" s="328">
        <v>1</v>
      </c>
      <c r="C8" s="329" t="s">
        <v>482</v>
      </c>
      <c r="D8" s="330">
        <v>134368.46750763734</v>
      </c>
      <c r="E8" s="330">
        <v>126742.99097369997</v>
      </c>
    </row>
    <row r="9" spans="1:14" ht="30">
      <c r="B9" s="331">
        <v>2</v>
      </c>
      <c r="C9" s="329" t="s">
        <v>483</v>
      </c>
      <c r="D9" s="258">
        <v>0</v>
      </c>
      <c r="E9" s="258">
        <v>0</v>
      </c>
    </row>
    <row r="10" spans="1:14" ht="30">
      <c r="B10" s="331">
        <v>3</v>
      </c>
      <c r="C10" s="329" t="s">
        <v>484</v>
      </c>
      <c r="D10" s="258">
        <v>0</v>
      </c>
      <c r="E10" s="258">
        <v>0</v>
      </c>
    </row>
    <row r="11" spans="1:14" ht="30">
      <c r="B11" s="331">
        <v>4</v>
      </c>
      <c r="C11" s="329" t="s">
        <v>485</v>
      </c>
      <c r="D11" s="258">
        <v>0</v>
      </c>
      <c r="E11" s="258">
        <v>0</v>
      </c>
      <c r="F11" s="51"/>
      <c r="N11" s="191"/>
    </row>
    <row r="12" spans="1:14">
      <c r="B12" s="331">
        <v>5</v>
      </c>
      <c r="C12" s="329" t="s">
        <v>486</v>
      </c>
      <c r="D12" s="258">
        <v>0</v>
      </c>
      <c r="E12" s="258">
        <v>0</v>
      </c>
    </row>
    <row r="13" spans="1:14">
      <c r="B13" s="328">
        <v>6</v>
      </c>
      <c r="C13" s="332" t="s">
        <v>487</v>
      </c>
      <c r="D13" s="333">
        <v>-961.43704487901789</v>
      </c>
      <c r="E13" s="333">
        <v>-1324.3526994308615</v>
      </c>
    </row>
    <row r="14" spans="1:14">
      <c r="B14" s="334">
        <v>7</v>
      </c>
      <c r="C14" s="335" t="s">
        <v>488</v>
      </c>
      <c r="D14" s="336">
        <f>SUM(D8:D13)</f>
        <v>133407.03046275832</v>
      </c>
      <c r="E14" s="336">
        <v>125418.63827426911</v>
      </c>
    </row>
    <row r="15" spans="1:14">
      <c r="B15" s="688" t="s">
        <v>489</v>
      </c>
      <c r="C15" s="689"/>
      <c r="D15" s="689"/>
      <c r="E15" s="690"/>
    </row>
    <row r="16" spans="1:14" ht="30">
      <c r="B16" s="337">
        <v>8</v>
      </c>
      <c r="C16" s="329" t="s">
        <v>490</v>
      </c>
      <c r="D16" s="333">
        <v>91.891142264940001</v>
      </c>
      <c r="E16" s="333">
        <v>88.255315010000004</v>
      </c>
    </row>
    <row r="17" spans="2:6" ht="30">
      <c r="B17" s="337" t="s">
        <v>491</v>
      </c>
      <c r="C17" s="338" t="s">
        <v>492</v>
      </c>
      <c r="D17" s="258">
        <v>0</v>
      </c>
      <c r="E17" s="258">
        <v>0</v>
      </c>
    </row>
    <row r="18" spans="2:6" ht="30">
      <c r="B18" s="337">
        <v>9</v>
      </c>
      <c r="C18" s="339" t="s">
        <v>493</v>
      </c>
      <c r="D18" s="333">
        <v>178.84396584185575</v>
      </c>
      <c r="E18" s="333">
        <v>97.651550760000006</v>
      </c>
    </row>
    <row r="19" spans="2:6" ht="30">
      <c r="B19" s="331" t="s">
        <v>494</v>
      </c>
      <c r="C19" s="338" t="s">
        <v>495</v>
      </c>
      <c r="D19" s="258">
        <v>0</v>
      </c>
      <c r="E19" s="258">
        <v>0</v>
      </c>
    </row>
    <row r="20" spans="2:6">
      <c r="B20" s="260" t="s">
        <v>496</v>
      </c>
      <c r="C20" s="338" t="s">
        <v>497</v>
      </c>
      <c r="D20" s="258">
        <v>0</v>
      </c>
      <c r="E20" s="258">
        <v>0</v>
      </c>
    </row>
    <row r="21" spans="2:6">
      <c r="B21" s="331">
        <v>10</v>
      </c>
      <c r="C21" s="340" t="s">
        <v>498</v>
      </c>
      <c r="D21" s="258">
        <v>0</v>
      </c>
      <c r="E21" s="258">
        <v>0</v>
      </c>
    </row>
    <row r="22" spans="2:6" ht="30">
      <c r="B22" s="331" t="s">
        <v>499</v>
      </c>
      <c r="C22" s="340" t="s">
        <v>500</v>
      </c>
      <c r="D22" s="258">
        <v>0</v>
      </c>
      <c r="E22" s="258">
        <v>0</v>
      </c>
    </row>
    <row r="23" spans="2:6" ht="21" customHeight="1">
      <c r="B23" s="331" t="s">
        <v>501</v>
      </c>
      <c r="C23" s="340" t="s">
        <v>502</v>
      </c>
      <c r="D23" s="258">
        <v>0</v>
      </c>
      <c r="E23" s="258">
        <v>0</v>
      </c>
    </row>
    <row r="24" spans="2:6">
      <c r="B24" s="331">
        <v>11</v>
      </c>
      <c r="C24" s="332" t="s">
        <v>503</v>
      </c>
      <c r="D24" s="258">
        <v>0</v>
      </c>
      <c r="E24" s="258">
        <v>0</v>
      </c>
      <c r="F24" s="60"/>
    </row>
    <row r="25" spans="2:6" ht="30">
      <c r="B25" s="331">
        <v>12</v>
      </c>
      <c r="C25" s="332" t="s">
        <v>504</v>
      </c>
      <c r="D25" s="258">
        <v>0</v>
      </c>
      <c r="E25" s="258">
        <v>0</v>
      </c>
      <c r="F25" s="60"/>
    </row>
    <row r="26" spans="2:6">
      <c r="B26" s="341">
        <v>13</v>
      </c>
      <c r="C26" s="342" t="s">
        <v>505</v>
      </c>
      <c r="D26" s="343">
        <f>SUM(D16:D25)</f>
        <v>270.73510810679574</v>
      </c>
      <c r="E26" s="343">
        <v>185.90686577000002</v>
      </c>
    </row>
    <row r="27" spans="2:6">
      <c r="B27" s="688" t="s">
        <v>506</v>
      </c>
      <c r="C27" s="689"/>
      <c r="D27" s="689"/>
      <c r="E27" s="690"/>
    </row>
    <row r="28" spans="2:6" ht="30">
      <c r="B28" s="328">
        <v>14</v>
      </c>
      <c r="C28" s="329" t="s">
        <v>507</v>
      </c>
      <c r="D28" s="258">
        <v>0</v>
      </c>
      <c r="E28" s="258">
        <v>0</v>
      </c>
    </row>
    <row r="29" spans="2:6">
      <c r="B29" s="328">
        <v>15</v>
      </c>
      <c r="C29" s="332" t="s">
        <v>508</v>
      </c>
      <c r="D29" s="258">
        <v>0</v>
      </c>
      <c r="E29" s="258">
        <v>5.5298718996635996</v>
      </c>
    </row>
    <row r="30" spans="2:6">
      <c r="B30" s="328">
        <v>16</v>
      </c>
      <c r="C30" s="332" t="s">
        <v>509</v>
      </c>
      <c r="D30" s="258">
        <v>0</v>
      </c>
      <c r="E30" s="258">
        <v>0</v>
      </c>
    </row>
    <row r="31" spans="2:6" ht="30">
      <c r="B31" s="331" t="s">
        <v>510</v>
      </c>
      <c r="C31" s="329" t="s">
        <v>511</v>
      </c>
      <c r="D31" s="258">
        <v>0</v>
      </c>
      <c r="E31" s="258">
        <v>0</v>
      </c>
    </row>
    <row r="32" spans="2:6">
      <c r="B32" s="331">
        <v>17</v>
      </c>
      <c r="C32" s="332" t="s">
        <v>512</v>
      </c>
      <c r="D32" s="258">
        <v>0</v>
      </c>
      <c r="E32" s="258">
        <v>0</v>
      </c>
    </row>
    <row r="33" spans="2:7">
      <c r="B33" s="331" t="s">
        <v>513</v>
      </c>
      <c r="C33" s="332" t="s">
        <v>514</v>
      </c>
      <c r="D33" s="258">
        <v>0</v>
      </c>
      <c r="E33" s="258">
        <v>0</v>
      </c>
    </row>
    <row r="34" spans="2:7">
      <c r="B34" s="341">
        <v>18</v>
      </c>
      <c r="C34" s="344" t="s">
        <v>515</v>
      </c>
      <c r="D34" s="258">
        <f>SUM(D28:D33)</f>
        <v>0</v>
      </c>
      <c r="E34" s="258">
        <v>5.5298718996635996</v>
      </c>
    </row>
    <row r="35" spans="2:7">
      <c r="B35" s="688" t="s">
        <v>516</v>
      </c>
      <c r="C35" s="689"/>
      <c r="D35" s="689"/>
      <c r="E35" s="690"/>
    </row>
    <row r="36" spans="2:7">
      <c r="B36" s="328">
        <v>19</v>
      </c>
      <c r="C36" s="329" t="s">
        <v>517</v>
      </c>
      <c r="D36" s="333">
        <v>58.075485</v>
      </c>
      <c r="E36" s="333">
        <v>40.071953069999999</v>
      </c>
    </row>
    <row r="37" spans="2:7">
      <c r="B37" s="328">
        <v>20</v>
      </c>
      <c r="C37" s="329" t="s">
        <v>518</v>
      </c>
      <c r="D37" s="345">
        <v>1.2601807011767999E-2</v>
      </c>
      <c r="E37" s="345">
        <v>1.3391014560224001E-2</v>
      </c>
    </row>
    <row r="38" spans="2:7" ht="30">
      <c r="B38" s="328">
        <v>21</v>
      </c>
      <c r="C38" s="329" t="s">
        <v>519</v>
      </c>
      <c r="D38" s="258">
        <v>0</v>
      </c>
      <c r="E38" s="258">
        <v>0</v>
      </c>
    </row>
    <row r="39" spans="2:7">
      <c r="B39" s="341">
        <v>22</v>
      </c>
      <c r="C39" s="344" t="s">
        <v>520</v>
      </c>
      <c r="D39" s="343">
        <v>12659.882496767999</v>
      </c>
      <c r="E39" s="343">
        <v>13431.086513294002</v>
      </c>
    </row>
    <row r="40" spans="2:7" ht="14.65" customHeight="1">
      <c r="B40" s="699" t="s">
        <v>521</v>
      </c>
      <c r="C40" s="700"/>
      <c r="D40" s="700"/>
      <c r="E40" s="701"/>
    </row>
    <row r="41" spans="2:7" ht="30">
      <c r="B41" s="584" t="s">
        <v>522</v>
      </c>
      <c r="C41" s="587" t="s">
        <v>523</v>
      </c>
      <c r="D41" s="258">
        <v>0</v>
      </c>
      <c r="E41" s="258">
        <v>0</v>
      </c>
    </row>
    <row r="42" spans="2:7" ht="30">
      <c r="B42" s="584" t="s">
        <v>524</v>
      </c>
      <c r="C42" s="588" t="s">
        <v>525</v>
      </c>
      <c r="D42" s="258">
        <v>0</v>
      </c>
      <c r="E42" s="258">
        <v>0</v>
      </c>
    </row>
    <row r="43" spans="2:7" ht="30">
      <c r="B43" s="585" t="s">
        <v>526</v>
      </c>
      <c r="C43" s="589" t="s">
        <v>527</v>
      </c>
      <c r="D43" s="258">
        <v>0</v>
      </c>
      <c r="E43" s="258">
        <v>0</v>
      </c>
      <c r="F43" s="183"/>
    </row>
    <row r="44" spans="2:7" ht="30">
      <c r="B44" s="585" t="s">
        <v>528</v>
      </c>
      <c r="C44" s="589" t="s">
        <v>529</v>
      </c>
      <c r="D44" s="258">
        <v>0</v>
      </c>
      <c r="E44" s="258">
        <v>0</v>
      </c>
    </row>
    <row r="45" spans="2:7" ht="30">
      <c r="B45" s="585" t="s">
        <v>530</v>
      </c>
      <c r="C45" s="590" t="s">
        <v>531</v>
      </c>
      <c r="D45" s="258">
        <v>0</v>
      </c>
      <c r="E45" s="258">
        <v>0</v>
      </c>
    </row>
    <row r="46" spans="2:7">
      <c r="B46" s="585" t="s">
        <v>532</v>
      </c>
      <c r="C46" s="589" t="s">
        <v>533</v>
      </c>
      <c r="D46" s="258">
        <v>0</v>
      </c>
      <c r="E46" s="258">
        <v>0</v>
      </c>
    </row>
    <row r="47" spans="2:7">
      <c r="B47" s="585" t="s">
        <v>534</v>
      </c>
      <c r="C47" s="589" t="s">
        <v>535</v>
      </c>
      <c r="D47" s="258">
        <v>0</v>
      </c>
      <c r="E47" s="258">
        <v>0</v>
      </c>
    </row>
    <row r="48" spans="2:7" ht="30">
      <c r="B48" s="585" t="s">
        <v>536</v>
      </c>
      <c r="C48" s="591" t="s">
        <v>537</v>
      </c>
      <c r="D48" s="258">
        <v>0</v>
      </c>
      <c r="E48" s="258">
        <v>0</v>
      </c>
      <c r="F48" s="60"/>
      <c r="G48" s="61"/>
    </row>
    <row r="49" spans="2:8" ht="30">
      <c r="B49" s="585" t="s">
        <v>538</v>
      </c>
      <c r="C49" s="591" t="s">
        <v>539</v>
      </c>
      <c r="D49" s="258">
        <v>0</v>
      </c>
      <c r="E49" s="258">
        <v>0</v>
      </c>
      <c r="F49" s="60"/>
      <c r="G49" s="61"/>
    </row>
    <row r="50" spans="2:8">
      <c r="B50" s="585" t="s">
        <v>540</v>
      </c>
      <c r="C50" s="589" t="s">
        <v>541</v>
      </c>
      <c r="D50" s="258">
        <v>0</v>
      </c>
      <c r="E50" s="258">
        <v>0</v>
      </c>
    </row>
    <row r="51" spans="2:8" ht="30">
      <c r="B51" s="585" t="s">
        <v>542</v>
      </c>
      <c r="C51" s="589" t="s">
        <v>543</v>
      </c>
      <c r="D51" s="258">
        <v>0</v>
      </c>
      <c r="E51" s="258">
        <v>0</v>
      </c>
    </row>
    <row r="52" spans="2:8">
      <c r="B52" s="585" t="s">
        <v>544</v>
      </c>
      <c r="C52" s="589" t="s">
        <v>545</v>
      </c>
      <c r="D52" s="258">
        <v>0</v>
      </c>
      <c r="E52" s="258"/>
    </row>
    <row r="53" spans="2:8" ht="16.5" customHeight="1">
      <c r="B53" s="593" t="s">
        <v>546</v>
      </c>
      <c r="C53" s="592" t="s">
        <v>547</v>
      </c>
      <c r="D53" s="258">
        <v>0</v>
      </c>
      <c r="E53" s="258">
        <v>0</v>
      </c>
      <c r="H53" s="48" t="s">
        <v>548</v>
      </c>
    </row>
    <row r="54" spans="2:8" ht="14.65" customHeight="1">
      <c r="B54" s="685" t="s">
        <v>549</v>
      </c>
      <c r="C54" s="686"/>
      <c r="D54" s="686"/>
      <c r="E54" s="687"/>
    </row>
    <row r="55" spans="2:8">
      <c r="B55" s="334">
        <v>23</v>
      </c>
      <c r="C55" s="346" t="s">
        <v>550</v>
      </c>
      <c r="D55" s="347">
        <f>'3 - EU CC1'!D69</f>
        <v>13208.168309938514</v>
      </c>
      <c r="E55" s="347">
        <v>12975.673122544698</v>
      </c>
    </row>
    <row r="56" spans="2:8">
      <c r="B56" s="334">
        <v>24</v>
      </c>
      <c r="C56" s="335" t="s">
        <v>201</v>
      </c>
      <c r="D56" s="347">
        <f>'7 - EU LR1'!D20</f>
        <v>146337.64806768583</v>
      </c>
      <c r="E56" s="586">
        <v>139035.63165333311</v>
      </c>
      <c r="F56" s="525"/>
    </row>
    <row r="57" spans="2:8">
      <c r="B57" s="688" t="s">
        <v>551</v>
      </c>
      <c r="C57" s="689"/>
      <c r="D57" s="689"/>
      <c r="E57" s="690"/>
    </row>
    <row r="58" spans="2:8">
      <c r="B58" s="328">
        <v>25</v>
      </c>
      <c r="C58" s="348" t="s">
        <v>202</v>
      </c>
      <c r="D58" s="349">
        <f>D55/D56*100</f>
        <v>9.0258169953840692</v>
      </c>
      <c r="E58" s="349">
        <v>9.332624283606533</v>
      </c>
    </row>
    <row r="59" spans="2:8" ht="30">
      <c r="B59" s="260" t="s">
        <v>552</v>
      </c>
      <c r="C59" s="270" t="s">
        <v>553</v>
      </c>
      <c r="D59" s="349">
        <f>100*(D55/(D56-D43-D44))</f>
        <v>9.0258169953840692</v>
      </c>
      <c r="E59" s="349">
        <v>9.332624283606533</v>
      </c>
    </row>
    <row r="60" spans="2:8" ht="45">
      <c r="B60" s="337" t="s">
        <v>554</v>
      </c>
      <c r="C60" s="329" t="s">
        <v>555</v>
      </c>
      <c r="D60" s="349">
        <f>D55/(D56-D53)*100</f>
        <v>9.0258169953840692</v>
      </c>
      <c r="E60" s="349">
        <v>9.332624283606533</v>
      </c>
    </row>
    <row r="61" spans="2:8">
      <c r="B61" s="337">
        <v>26</v>
      </c>
      <c r="C61" s="270" t="s">
        <v>556</v>
      </c>
      <c r="D61" s="349">
        <v>3</v>
      </c>
      <c r="E61" s="349">
        <v>3</v>
      </c>
    </row>
    <row r="62" spans="2:8" ht="30">
      <c r="B62" s="337" t="s">
        <v>557</v>
      </c>
      <c r="C62" s="270" t="s">
        <v>558</v>
      </c>
      <c r="D62" s="258">
        <v>0</v>
      </c>
      <c r="E62" s="258">
        <v>0</v>
      </c>
    </row>
    <row r="63" spans="2:8">
      <c r="B63" s="337" t="s">
        <v>559</v>
      </c>
      <c r="C63" s="270" t="s">
        <v>181</v>
      </c>
      <c r="D63" s="258">
        <v>0</v>
      </c>
      <c r="E63" s="258">
        <v>0</v>
      </c>
    </row>
    <row r="64" spans="2:8">
      <c r="B64" s="260">
        <v>27</v>
      </c>
      <c r="C64" s="270" t="s">
        <v>211</v>
      </c>
      <c r="D64" s="258">
        <v>0</v>
      </c>
      <c r="E64" s="258">
        <v>0</v>
      </c>
    </row>
    <row r="65" spans="2:13">
      <c r="B65" s="337" t="s">
        <v>560</v>
      </c>
      <c r="C65" s="270" t="s">
        <v>561</v>
      </c>
      <c r="D65" s="230">
        <f>D61+D62+D64</f>
        <v>3</v>
      </c>
      <c r="E65" s="230">
        <v>3</v>
      </c>
    </row>
    <row r="66" spans="2:13">
      <c r="B66" s="688" t="s">
        <v>562</v>
      </c>
      <c r="C66" s="689"/>
      <c r="D66" s="689"/>
      <c r="E66" s="690"/>
    </row>
    <row r="67" spans="2:13" ht="30">
      <c r="B67" s="331" t="s">
        <v>563</v>
      </c>
      <c r="C67" s="332" t="s">
        <v>564</v>
      </c>
      <c r="D67" s="286"/>
      <c r="E67" s="286"/>
      <c r="L67" s="46"/>
    </row>
    <row r="68" spans="2:13" s="13" customFormat="1" ht="15" customHeight="1">
      <c r="B68" s="688" t="s">
        <v>565</v>
      </c>
      <c r="C68" s="689"/>
      <c r="D68" s="689"/>
      <c r="E68" s="690"/>
    </row>
    <row r="69" spans="2:13" s="13" customFormat="1" ht="45">
      <c r="B69" s="260">
        <v>28</v>
      </c>
      <c r="C69" s="270" t="s">
        <v>566</v>
      </c>
      <c r="D69" s="258">
        <v>0</v>
      </c>
      <c r="E69" s="258">
        <v>0</v>
      </c>
      <c r="M69" s="26"/>
    </row>
    <row r="70" spans="2:13" s="13" customFormat="1" ht="45">
      <c r="B70" s="260">
        <v>29</v>
      </c>
      <c r="C70" s="270" t="s">
        <v>567</v>
      </c>
      <c r="D70" s="258">
        <v>0</v>
      </c>
      <c r="E70" s="258">
        <v>5.5298718996635996</v>
      </c>
      <c r="M70" s="26"/>
    </row>
    <row r="71" spans="2:13" s="13" customFormat="1" ht="60">
      <c r="B71" s="260">
        <v>30</v>
      </c>
      <c r="C71" s="270" t="s">
        <v>568</v>
      </c>
      <c r="D71" s="258">
        <f>D56-D70</f>
        <v>146337.64806768583</v>
      </c>
      <c r="E71" s="273">
        <v>139030.10178143345</v>
      </c>
      <c r="M71" s="26"/>
    </row>
    <row r="72" spans="2:13" s="13" customFormat="1" ht="60">
      <c r="B72" s="260" t="s">
        <v>569</v>
      </c>
      <c r="C72" s="270" t="s">
        <v>570</v>
      </c>
      <c r="D72" s="333">
        <f>D71</f>
        <v>146337.64806768583</v>
      </c>
      <c r="E72" s="333">
        <v>139030.10178143345</v>
      </c>
      <c r="M72" s="26"/>
    </row>
    <row r="73" spans="2:13" s="13" customFormat="1" ht="60">
      <c r="B73" s="260">
        <v>31</v>
      </c>
      <c r="C73" s="270" t="s">
        <v>571</v>
      </c>
      <c r="D73" s="333">
        <f>D72</f>
        <v>146337.64806768583</v>
      </c>
      <c r="E73" s="333">
        <v>139030.10178143345</v>
      </c>
      <c r="M73" s="26"/>
    </row>
    <row r="74" spans="2:13" s="13" customFormat="1" ht="60">
      <c r="B74" s="260" t="s">
        <v>572</v>
      </c>
      <c r="C74" s="270" t="s">
        <v>573</v>
      </c>
      <c r="D74" s="349">
        <v>9.0258169953840692</v>
      </c>
      <c r="E74" s="350">
        <v>9.3329954853255472</v>
      </c>
      <c r="M74" s="26"/>
    </row>
  </sheetData>
  <mergeCells count="11">
    <mergeCell ref="B54:E54"/>
    <mergeCell ref="B57:E57"/>
    <mergeCell ref="B66:E66"/>
    <mergeCell ref="B5:C6"/>
    <mergeCell ref="B68:E68"/>
    <mergeCell ref="D5:E5"/>
    <mergeCell ref="B7:E7"/>
    <mergeCell ref="B15:E15"/>
    <mergeCell ref="B27:E27"/>
    <mergeCell ref="B35:E35"/>
    <mergeCell ref="B40:E40"/>
  </mergeCells>
  <conditionalFormatting sqref="D71">
    <cfRule type="cellIs" dxfId="13" priority="3" stopIfTrue="1" operator="lessThan">
      <formula>0</formula>
    </cfRule>
  </conditionalFormatting>
  <conditionalFormatting sqref="D9:E12">
    <cfRule type="cellIs" dxfId="12" priority="12" stopIfTrue="1" operator="lessThan">
      <formula>0</formula>
    </cfRule>
  </conditionalFormatting>
  <conditionalFormatting sqref="D17:E17">
    <cfRule type="cellIs" dxfId="11" priority="11" stopIfTrue="1" operator="lessThan">
      <formula>0</formula>
    </cfRule>
  </conditionalFormatting>
  <conditionalFormatting sqref="D19:E25">
    <cfRule type="cellIs" dxfId="10" priority="10" stopIfTrue="1" operator="lessThan">
      <formula>0</formula>
    </cfRule>
  </conditionalFormatting>
  <conditionalFormatting sqref="D28:E34">
    <cfRule type="cellIs" dxfId="9" priority="2" stopIfTrue="1" operator="lessThan">
      <formula>0</formula>
    </cfRule>
  </conditionalFormatting>
  <conditionalFormatting sqref="D38:E38">
    <cfRule type="cellIs" dxfId="8" priority="7" stopIfTrue="1" operator="lessThan">
      <formula>0</formula>
    </cfRule>
  </conditionalFormatting>
  <conditionalFormatting sqref="D41:E53">
    <cfRule type="cellIs" dxfId="7" priority="6" stopIfTrue="1" operator="lessThan">
      <formula>0</formula>
    </cfRule>
  </conditionalFormatting>
  <conditionalFormatting sqref="D62:E65">
    <cfRule type="cellIs" dxfId="6" priority="1" stopIfTrue="1" operator="lessThan">
      <formula>0</formula>
    </cfRule>
  </conditionalFormatting>
  <conditionalFormatting sqref="D69:E70">
    <cfRule type="cellIs" dxfId="5" priority="4" stopIfTrue="1" operator="lessThan">
      <formula>0</formula>
    </cfRule>
  </conditionalFormatting>
  <hyperlinks>
    <hyperlink ref="H2" location="'Index '!A1" display="Return to index" xr:uid="{FB4262AE-42B3-40E1-B74F-FACBFBB6F2F4}"/>
  </hyperlinks>
  <pageMargins left="0.51181102362204722" right="0.51181102362204722" top="0.74803149606299213" bottom="0.74803149606299213" header="0.31496062992125984" footer="0.31496062992125984"/>
  <pageSetup paperSize="9" scale="55" fitToHeight="0" orientation="portrait" r:id="rId1"/>
  <ignoredErrors>
    <ignoredError sqref="D65 D34 D7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codeName="Ark17">
    <pageSetUpPr fitToPage="1"/>
  </sheetPr>
  <dimension ref="A2:N43"/>
  <sheetViews>
    <sheetView showGridLines="0" zoomScale="90" zoomScaleNormal="90" workbookViewId="0">
      <selection activeCell="D17" sqref="D17"/>
    </sheetView>
  </sheetViews>
  <sheetFormatPr defaultColWidth="9.28515625" defaultRowHeight="15"/>
  <cols>
    <col min="1" max="1" width="4.7109375" style="53" customWidth="1"/>
    <col min="2" max="2" width="9.28515625" style="53"/>
    <col min="3" max="3" width="72.28515625" style="53" customWidth="1"/>
    <col min="4" max="4" width="26.42578125" style="53" customWidth="1"/>
    <col min="5" max="6" width="9.28515625" style="53"/>
    <col min="7" max="7" width="11" style="53" customWidth="1"/>
    <col min="8" max="9" width="10.7109375" style="53" customWidth="1"/>
    <col min="10" max="10" width="15.7109375" style="53" customWidth="1"/>
    <col min="11" max="11" width="14.7109375" style="53" customWidth="1"/>
    <col min="12" max="16384" width="9.28515625" style="53"/>
  </cols>
  <sheetData>
    <row r="2" spans="1:14" ht="18.75" customHeight="1">
      <c r="A2" s="52"/>
      <c r="B2" s="85" t="s">
        <v>574</v>
      </c>
      <c r="C2" s="3"/>
      <c r="D2" s="3"/>
      <c r="J2" s="201" t="s">
        <v>152</v>
      </c>
    </row>
    <row r="3" spans="1:14" ht="18" customHeight="1">
      <c r="A3" s="52"/>
      <c r="B3" s="85"/>
      <c r="C3" s="3"/>
      <c r="D3" s="3"/>
    </row>
    <row r="4" spans="1:14" ht="17.25" customHeight="1">
      <c r="A4" s="52"/>
      <c r="B4" s="3"/>
      <c r="C4" s="3"/>
      <c r="D4" s="3"/>
    </row>
    <row r="5" spans="1:14">
      <c r="B5" s="702" t="s">
        <v>269</v>
      </c>
      <c r="C5" s="703"/>
      <c r="D5" s="138" t="s">
        <v>480</v>
      </c>
    </row>
    <row r="6" spans="1:14" ht="30">
      <c r="B6" s="139" t="s">
        <v>575</v>
      </c>
      <c r="C6" s="139" t="s">
        <v>576</v>
      </c>
      <c r="D6" s="351">
        <f>D7+D8</f>
        <v>134369</v>
      </c>
    </row>
    <row r="7" spans="1:14">
      <c r="B7" s="352" t="s">
        <v>577</v>
      </c>
      <c r="C7" s="353" t="s">
        <v>578</v>
      </c>
      <c r="D7" s="612">
        <v>57840</v>
      </c>
    </row>
    <row r="8" spans="1:14">
      <c r="B8" s="352" t="s">
        <v>579</v>
      </c>
      <c r="C8" s="353" t="s">
        <v>580</v>
      </c>
      <c r="D8" s="614">
        <v>76529</v>
      </c>
    </row>
    <row r="9" spans="1:14">
      <c r="B9" s="352" t="s">
        <v>581</v>
      </c>
      <c r="C9" s="353" t="s">
        <v>582</v>
      </c>
      <c r="D9" s="614">
        <v>2343</v>
      </c>
    </row>
    <row r="10" spans="1:14">
      <c r="B10" s="352" t="s">
        <v>583</v>
      </c>
      <c r="C10" s="353" t="s">
        <v>584</v>
      </c>
      <c r="D10" s="614">
        <v>11718</v>
      </c>
    </row>
    <row r="11" spans="1:14" ht="30">
      <c r="B11" s="352" t="s">
        <v>585</v>
      </c>
      <c r="C11" s="353" t="s">
        <v>586</v>
      </c>
      <c r="D11" s="613" t="s">
        <v>1318</v>
      </c>
      <c r="N11" s="190"/>
    </row>
    <row r="12" spans="1:14">
      <c r="B12" s="352" t="s">
        <v>587</v>
      </c>
      <c r="C12" s="353" t="s">
        <v>588</v>
      </c>
      <c r="D12" s="614">
        <v>2458</v>
      </c>
    </row>
    <row r="13" spans="1:14">
      <c r="B13" s="352" t="s">
        <v>589</v>
      </c>
      <c r="C13" s="353" t="s">
        <v>590</v>
      </c>
      <c r="D13" s="614">
        <v>14990</v>
      </c>
    </row>
    <row r="14" spans="1:14">
      <c r="B14" s="352" t="s">
        <v>591</v>
      </c>
      <c r="C14" s="353" t="s">
        <v>592</v>
      </c>
      <c r="D14" s="614">
        <v>21880</v>
      </c>
    </row>
    <row r="15" spans="1:14">
      <c r="B15" s="352" t="s">
        <v>593</v>
      </c>
      <c r="C15" s="354" t="s">
        <v>594</v>
      </c>
      <c r="D15" s="614">
        <v>16700</v>
      </c>
    </row>
    <row r="16" spans="1:14">
      <c r="B16" s="352" t="s">
        <v>595</v>
      </c>
      <c r="C16" s="353" t="s">
        <v>596</v>
      </c>
      <c r="D16" s="613">
        <v>801</v>
      </c>
    </row>
    <row r="17" spans="2:4" ht="33" customHeight="1">
      <c r="B17" s="352" t="s">
        <v>597</v>
      </c>
      <c r="C17" s="353" t="s">
        <v>598</v>
      </c>
      <c r="D17" s="614">
        <v>5640</v>
      </c>
    </row>
    <row r="43" spans="6:6">
      <c r="F43" s="182"/>
    </row>
  </sheetData>
  <mergeCells count="1">
    <mergeCell ref="B5:C5"/>
  </mergeCells>
  <hyperlinks>
    <hyperlink ref="J2" location="'Index '!A1" display="Return to index" xr:uid="{9C4AC69E-D5EC-4E90-BC54-F6DAC733F348}"/>
  </hyperlinks>
  <pageMargins left="0.7" right="0.7" top="0.75" bottom="0.75"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0121-5044-463E-8016-6EB4130A4238}">
  <dimension ref="B2:G12"/>
  <sheetViews>
    <sheetView zoomScale="90" zoomScaleNormal="90" workbookViewId="0">
      <selection activeCell="K16" sqref="K16"/>
    </sheetView>
  </sheetViews>
  <sheetFormatPr defaultColWidth="9.28515625" defaultRowHeight="15"/>
  <cols>
    <col min="1" max="1" width="9.28515625" style="21"/>
    <col min="2" max="2" width="13.7109375" style="21" customWidth="1"/>
    <col min="3" max="3" width="45.7109375" style="21" customWidth="1"/>
    <col min="4" max="4" width="70.7109375" style="21" customWidth="1"/>
    <col min="5" max="6" width="9.28515625" style="21"/>
    <col min="7" max="7" width="15.42578125" style="21" customWidth="1"/>
    <col min="8" max="16384" width="9.28515625" style="21"/>
  </cols>
  <sheetData>
    <row r="2" spans="2:7" ht="21">
      <c r="B2" s="85" t="s">
        <v>599</v>
      </c>
      <c r="G2" s="201" t="s">
        <v>152</v>
      </c>
    </row>
    <row r="3" spans="2:7">
      <c r="B3" s="97" t="s">
        <v>600</v>
      </c>
    </row>
    <row r="4" spans="2:7" ht="15.75">
      <c r="B4" s="87"/>
    </row>
    <row r="5" spans="2:7">
      <c r="B5" s="521" t="s">
        <v>601</v>
      </c>
      <c r="C5" s="704" t="s">
        <v>602</v>
      </c>
      <c r="D5" s="705"/>
    </row>
    <row r="6" spans="2:7" ht="60">
      <c r="B6" s="314" t="s">
        <v>603</v>
      </c>
      <c r="C6" s="268" t="s">
        <v>604</v>
      </c>
      <c r="D6" s="301" t="s">
        <v>605</v>
      </c>
    </row>
    <row r="7" spans="2:7" ht="45">
      <c r="B7" s="314" t="s">
        <v>606</v>
      </c>
      <c r="C7" s="268" t="s">
        <v>607</v>
      </c>
      <c r="D7" s="268" t="s">
        <v>608</v>
      </c>
    </row>
    <row r="8" spans="2:7" ht="75">
      <c r="B8" s="500" t="s">
        <v>609</v>
      </c>
      <c r="C8" s="268" t="s">
        <v>610</v>
      </c>
      <c r="D8" s="268" t="s">
        <v>611</v>
      </c>
    </row>
    <row r="9" spans="2:7" ht="60">
      <c r="B9" s="314" t="s">
        <v>612</v>
      </c>
      <c r="C9" s="268" t="s">
        <v>613</v>
      </c>
      <c r="D9" s="268" t="s">
        <v>614</v>
      </c>
    </row>
    <row r="10" spans="2:7" ht="60">
      <c r="B10" s="500" t="s">
        <v>615</v>
      </c>
      <c r="C10" s="268" t="s">
        <v>616</v>
      </c>
      <c r="D10" s="268" t="s">
        <v>617</v>
      </c>
    </row>
    <row r="11" spans="2:7" ht="30">
      <c r="B11" s="314" t="s">
        <v>618</v>
      </c>
      <c r="C11" s="268" t="s">
        <v>619</v>
      </c>
      <c r="D11" s="268" t="s">
        <v>620</v>
      </c>
    </row>
    <row r="12" spans="2:7" ht="60">
      <c r="B12" s="314" t="s">
        <v>621</v>
      </c>
      <c r="C12" s="268" t="s">
        <v>622</v>
      </c>
      <c r="D12" s="546" t="s">
        <v>623</v>
      </c>
    </row>
  </sheetData>
  <mergeCells count="1">
    <mergeCell ref="C5:D5"/>
  </mergeCells>
  <hyperlinks>
    <hyperlink ref="G2" location="'Index '!A1" display="Return to index" xr:uid="{D7F6FA2E-57E5-45B5-9B34-C1066B2BDC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6001-82A4-4B69-85C5-731C7D8C4077}">
  <dimension ref="B2:N39"/>
  <sheetViews>
    <sheetView zoomScale="90" zoomScaleNormal="90" workbookViewId="0">
      <selection activeCell="P30" sqref="P30"/>
    </sheetView>
  </sheetViews>
  <sheetFormatPr defaultColWidth="9.28515625" defaultRowHeight="15"/>
  <cols>
    <col min="1" max="2" width="9.28515625" style="21"/>
    <col min="3" max="3" width="57.5703125" style="21" customWidth="1"/>
    <col min="4" max="11" width="19" style="21" customWidth="1"/>
    <col min="12" max="13" width="9.28515625" style="21"/>
    <col min="14" max="14" width="14.7109375" style="21" bestFit="1" customWidth="1"/>
    <col min="15" max="16384" width="9.28515625" style="21"/>
  </cols>
  <sheetData>
    <row r="2" spans="2:14" ht="21">
      <c r="B2" s="85" t="s">
        <v>624</v>
      </c>
      <c r="C2" s="27"/>
      <c r="E2" s="27"/>
      <c r="G2" s="27"/>
      <c r="H2" s="27"/>
      <c r="I2" s="27"/>
      <c r="J2" s="27"/>
      <c r="K2" s="27"/>
    </row>
    <row r="3" spans="2:14">
      <c r="N3" s="201" t="s">
        <v>152</v>
      </c>
    </row>
    <row r="4" spans="2:14">
      <c r="C4" s="533"/>
    </row>
    <row r="5" spans="2:14">
      <c r="B5" s="706" t="s">
        <v>153</v>
      </c>
      <c r="C5" s="707"/>
      <c r="D5" s="708" t="s">
        <v>625</v>
      </c>
      <c r="E5" s="709"/>
      <c r="F5" s="709"/>
      <c r="G5" s="710"/>
      <c r="H5" s="708" t="s">
        <v>626</v>
      </c>
      <c r="I5" s="709"/>
      <c r="J5" s="709"/>
      <c r="K5" s="710"/>
    </row>
    <row r="6" spans="2:14">
      <c r="B6" s="240" t="s">
        <v>627</v>
      </c>
      <c r="C6" s="356" t="s">
        <v>628</v>
      </c>
      <c r="D6" s="357" t="s">
        <v>154</v>
      </c>
      <c r="E6" s="357" t="s">
        <v>155</v>
      </c>
      <c r="F6" s="357" t="s">
        <v>156</v>
      </c>
      <c r="G6" s="358" t="s">
        <v>157</v>
      </c>
      <c r="H6" s="357" t="s">
        <v>154</v>
      </c>
      <c r="I6" s="357" t="s">
        <v>155</v>
      </c>
      <c r="J6" s="357" t="s">
        <v>156</v>
      </c>
      <c r="K6" s="358" t="s">
        <v>157</v>
      </c>
    </row>
    <row r="7" spans="2:14">
      <c r="B7" s="359" t="s">
        <v>629</v>
      </c>
      <c r="C7" s="360" t="s">
        <v>630</v>
      </c>
      <c r="D7" s="361">
        <v>12</v>
      </c>
      <c r="E7" s="361">
        <v>12</v>
      </c>
      <c r="F7" s="361">
        <v>12</v>
      </c>
      <c r="G7" s="361">
        <v>12</v>
      </c>
      <c r="H7" s="361">
        <v>12</v>
      </c>
      <c r="I7" s="361">
        <v>12</v>
      </c>
      <c r="J7" s="361">
        <v>12</v>
      </c>
      <c r="K7" s="361">
        <v>12</v>
      </c>
    </row>
    <row r="8" spans="2:14">
      <c r="B8" s="699" t="s">
        <v>631</v>
      </c>
      <c r="C8" s="700"/>
      <c r="D8" s="700"/>
      <c r="E8" s="700"/>
      <c r="F8" s="700"/>
      <c r="G8" s="700"/>
      <c r="H8" s="700"/>
      <c r="I8" s="700"/>
      <c r="J8" s="700"/>
      <c r="K8" s="701"/>
    </row>
    <row r="9" spans="2:14" ht="30">
      <c r="B9" s="362">
        <v>1</v>
      </c>
      <c r="C9" s="363" t="s">
        <v>632</v>
      </c>
      <c r="D9" s="286"/>
      <c r="E9" s="286"/>
      <c r="F9" s="286"/>
      <c r="G9" s="286"/>
      <c r="H9" s="364">
        <v>44214.50127922673</v>
      </c>
      <c r="I9" s="364">
        <v>44309.601075865343</v>
      </c>
      <c r="J9" s="364">
        <v>44197.493673691766</v>
      </c>
      <c r="K9" s="364">
        <v>42935.246806991199</v>
      </c>
    </row>
    <row r="10" spans="2:14">
      <c r="B10" s="699" t="s">
        <v>633</v>
      </c>
      <c r="C10" s="700"/>
      <c r="D10" s="700"/>
      <c r="E10" s="700"/>
      <c r="F10" s="700"/>
      <c r="G10" s="700"/>
      <c r="H10" s="700"/>
      <c r="I10" s="700"/>
      <c r="J10" s="700"/>
      <c r="K10" s="701"/>
    </row>
    <row r="11" spans="2:14" ht="30">
      <c r="B11" s="365">
        <v>2</v>
      </c>
      <c r="C11" s="88" t="s">
        <v>634</v>
      </c>
      <c r="D11" s="366">
        <v>86666.059049477495</v>
      </c>
      <c r="E11" s="366">
        <v>86181.45178649867</v>
      </c>
      <c r="F11" s="366">
        <v>84881.622493926669</v>
      </c>
      <c r="G11" s="366">
        <v>83399.821378998342</v>
      </c>
      <c r="H11" s="366">
        <v>5390.1799382665004</v>
      </c>
      <c r="I11" s="366">
        <v>5288.8516446600997</v>
      </c>
      <c r="J11" s="366">
        <v>5197.7492718574331</v>
      </c>
      <c r="K11" s="366">
        <v>4865.130754663136</v>
      </c>
    </row>
    <row r="12" spans="2:14">
      <c r="B12" s="367">
        <v>3</v>
      </c>
      <c r="C12" s="368" t="s">
        <v>635</v>
      </c>
      <c r="D12" s="366">
        <v>63274.612080702493</v>
      </c>
      <c r="E12" s="366">
        <v>62253.282253427329</v>
      </c>
      <c r="F12" s="366">
        <v>61461.566870570663</v>
      </c>
      <c r="G12" s="366">
        <v>57321.816539577507</v>
      </c>
      <c r="H12" s="366">
        <v>3163.730604035125</v>
      </c>
      <c r="I12" s="366">
        <v>3112.6641126713662</v>
      </c>
      <c r="J12" s="366">
        <v>3073.078343528533</v>
      </c>
      <c r="K12" s="366">
        <v>2866.0908269788752</v>
      </c>
    </row>
    <row r="13" spans="2:14">
      <c r="B13" s="365">
        <v>4</v>
      </c>
      <c r="C13" s="369" t="s">
        <v>636</v>
      </c>
      <c r="D13" s="366">
        <v>16839.814367611667</v>
      </c>
      <c r="E13" s="366">
        <v>16534.779097163999</v>
      </c>
      <c r="F13" s="366">
        <v>16255.926678829999</v>
      </c>
      <c r="G13" s="366">
        <v>15628.681358829166</v>
      </c>
      <c r="H13" s="366">
        <v>1950.2423380630401</v>
      </c>
      <c r="I13" s="366">
        <v>1922.6943218640661</v>
      </c>
      <c r="J13" s="366">
        <v>1910.3335500928999</v>
      </c>
      <c r="K13" s="366">
        <v>1837.8186619917601</v>
      </c>
    </row>
    <row r="14" spans="2:14">
      <c r="B14" s="365">
        <v>5</v>
      </c>
      <c r="C14" s="270" t="s">
        <v>637</v>
      </c>
      <c r="D14" s="366">
        <v>12505.919176654164</v>
      </c>
      <c r="E14" s="366">
        <v>12531.323525265332</v>
      </c>
      <c r="F14" s="366">
        <v>12203.486402026663</v>
      </c>
      <c r="G14" s="366">
        <v>11691.869264252497</v>
      </c>
      <c r="H14" s="366">
        <v>5629.8510554283321</v>
      </c>
      <c r="I14" s="366">
        <v>5678.3892000034639</v>
      </c>
      <c r="J14" s="366">
        <v>5577.4905234898642</v>
      </c>
      <c r="K14" s="366">
        <v>5441.0800927575001</v>
      </c>
    </row>
    <row r="15" spans="2:14" ht="30">
      <c r="B15" s="91">
        <v>6</v>
      </c>
      <c r="C15" s="369" t="s">
        <v>638</v>
      </c>
      <c r="D15" s="370">
        <v>0</v>
      </c>
      <c r="E15" s="370">
        <v>0</v>
      </c>
      <c r="F15" s="370">
        <v>0</v>
      </c>
      <c r="G15" s="370">
        <v>0</v>
      </c>
      <c r="H15" s="371">
        <v>0</v>
      </c>
      <c r="I15" s="371">
        <v>0</v>
      </c>
      <c r="J15" s="371">
        <v>0</v>
      </c>
      <c r="K15" s="371">
        <v>0</v>
      </c>
    </row>
    <row r="16" spans="2:14">
      <c r="B16" s="365">
        <v>7</v>
      </c>
      <c r="C16" s="93" t="s">
        <v>639</v>
      </c>
      <c r="D16" s="366">
        <v>12505.919176654166</v>
      </c>
      <c r="E16" s="366">
        <v>12531.323525265332</v>
      </c>
      <c r="F16" s="366">
        <v>12203.486402026667</v>
      </c>
      <c r="G16" s="366">
        <v>11691.869264252498</v>
      </c>
      <c r="H16" s="366">
        <v>5629.8510554283321</v>
      </c>
      <c r="I16" s="366">
        <v>5678.3892000034657</v>
      </c>
      <c r="J16" s="366">
        <v>5577.4905234898661</v>
      </c>
      <c r="K16" s="366">
        <v>5441.0800927575001</v>
      </c>
    </row>
    <row r="17" spans="2:11">
      <c r="B17" s="90">
        <v>8</v>
      </c>
      <c r="C17" s="93" t="s">
        <v>640</v>
      </c>
      <c r="D17" s="371">
        <v>0</v>
      </c>
      <c r="E17" s="371">
        <v>0</v>
      </c>
      <c r="F17" s="371">
        <v>0</v>
      </c>
      <c r="G17" s="371">
        <v>0</v>
      </c>
      <c r="H17" s="371">
        <v>0</v>
      </c>
      <c r="I17" s="371">
        <v>0</v>
      </c>
      <c r="J17" s="371">
        <v>0</v>
      </c>
      <c r="K17" s="371">
        <v>0</v>
      </c>
    </row>
    <row r="18" spans="2:11">
      <c r="B18" s="365">
        <v>9</v>
      </c>
      <c r="C18" s="94" t="s">
        <v>641</v>
      </c>
      <c r="D18" s="285"/>
      <c r="E18" s="285"/>
      <c r="F18" s="285"/>
      <c r="G18" s="285"/>
      <c r="H18" s="203">
        <v>2.3753476015999999E-2</v>
      </c>
      <c r="I18" s="203">
        <v>1.9002780811999999E-2</v>
      </c>
      <c r="J18" s="203">
        <v>1.9002780811999999E-2</v>
      </c>
      <c r="K18" s="203">
        <v>0</v>
      </c>
    </row>
    <row r="19" spans="2:11">
      <c r="B19" s="367">
        <v>10</v>
      </c>
      <c r="C19" s="270" t="s">
        <v>642</v>
      </c>
      <c r="D19" s="89">
        <v>36233.170722728333</v>
      </c>
      <c r="E19" s="89">
        <v>34398.812958317329</v>
      </c>
      <c r="F19" s="89">
        <v>33858.885643893998</v>
      </c>
      <c r="G19" s="89">
        <v>26425.746750927501</v>
      </c>
      <c r="H19" s="366">
        <v>2754.1482168500802</v>
      </c>
      <c r="I19" s="366">
        <v>2689.8159134098601</v>
      </c>
      <c r="J19" s="366">
        <v>2672.1028019883001</v>
      </c>
      <c r="K19" s="366">
        <v>2490.4048248630802</v>
      </c>
    </row>
    <row r="20" spans="2:11" ht="30">
      <c r="B20" s="365">
        <v>11</v>
      </c>
      <c r="C20" s="94" t="s">
        <v>643</v>
      </c>
      <c r="D20" s="366">
        <v>199.198155597496</v>
      </c>
      <c r="E20" s="366">
        <v>242.21493613800001</v>
      </c>
      <c r="F20" s="366">
        <v>315.24445757000001</v>
      </c>
      <c r="G20" s="366">
        <v>467.33544050583203</v>
      </c>
      <c r="H20" s="366">
        <v>173.74736919815999</v>
      </c>
      <c r="I20" s="366">
        <v>207.098780895864</v>
      </c>
      <c r="J20" s="366">
        <v>261.13382159186398</v>
      </c>
      <c r="K20" s="366">
        <v>377.02647152115998</v>
      </c>
    </row>
    <row r="21" spans="2:11">
      <c r="B21" s="91">
        <v>12</v>
      </c>
      <c r="C21" s="369" t="s">
        <v>644</v>
      </c>
      <c r="D21" s="370">
        <v>0</v>
      </c>
      <c r="E21" s="370">
        <v>0</v>
      </c>
      <c r="F21" s="370">
        <v>0</v>
      </c>
      <c r="G21" s="370">
        <v>0</v>
      </c>
      <c r="H21" s="371">
        <v>0</v>
      </c>
      <c r="I21" s="371">
        <v>0</v>
      </c>
      <c r="J21" s="371">
        <v>0</v>
      </c>
      <c r="K21" s="371">
        <v>0</v>
      </c>
    </row>
    <row r="22" spans="2:11">
      <c r="B22" s="365">
        <v>13</v>
      </c>
      <c r="C22" s="369" t="s">
        <v>645</v>
      </c>
      <c r="D22" s="366">
        <v>36033.972567130833</v>
      </c>
      <c r="E22" s="366">
        <v>34156.598022179329</v>
      </c>
      <c r="F22" s="366">
        <v>33543.641186323999</v>
      </c>
      <c r="G22" s="366">
        <v>25958.411310421667</v>
      </c>
      <c r="H22" s="366">
        <v>2580.4008476519161</v>
      </c>
      <c r="I22" s="366">
        <v>2482.7171325139998</v>
      </c>
      <c r="J22" s="366">
        <v>2410.9689803964329</v>
      </c>
      <c r="K22" s="366">
        <v>2113.378353341916</v>
      </c>
    </row>
    <row r="23" spans="2:11">
      <c r="B23" s="365">
        <v>14</v>
      </c>
      <c r="C23" s="92" t="s">
        <v>646</v>
      </c>
      <c r="D23" s="366">
        <v>2405.3224555649999</v>
      </c>
      <c r="E23" s="366">
        <v>2601.8869348846638</v>
      </c>
      <c r="F23" s="366">
        <v>2598.7911149686638</v>
      </c>
      <c r="G23" s="366">
        <v>2870.145304395</v>
      </c>
      <c r="H23" s="366">
        <v>1575.370606613332</v>
      </c>
      <c r="I23" s="366">
        <v>1857.3000114393319</v>
      </c>
      <c r="J23" s="366">
        <v>2007.3753625401639</v>
      </c>
      <c r="K23" s="366">
        <v>2490.7441054266642</v>
      </c>
    </row>
    <row r="24" spans="2:11">
      <c r="B24" s="91">
        <v>15</v>
      </c>
      <c r="C24" s="270" t="s">
        <v>647</v>
      </c>
      <c r="D24" s="366">
        <v>3446.1645992241661</v>
      </c>
      <c r="E24" s="366">
        <v>3699.340268129532</v>
      </c>
      <c r="F24" s="366">
        <v>2858.9526181195979</v>
      </c>
      <c r="G24" s="366">
        <v>5184.690255637749</v>
      </c>
      <c r="H24" s="366">
        <v>38.472150950991001</v>
      </c>
      <c r="I24" s="366">
        <v>41.073755184252001</v>
      </c>
      <c r="J24" s="366">
        <v>49.650197649519001</v>
      </c>
      <c r="K24" s="366">
        <v>75.326709155532001</v>
      </c>
    </row>
    <row r="25" spans="2:11">
      <c r="B25" s="372">
        <v>16</v>
      </c>
      <c r="C25" s="95" t="s">
        <v>648</v>
      </c>
      <c r="D25" s="285"/>
      <c r="E25" s="285"/>
      <c r="F25" s="285"/>
      <c r="G25" s="285"/>
      <c r="H25" s="373">
        <v>15388.021968109224</v>
      </c>
      <c r="I25" s="373">
        <v>15555.430524697014</v>
      </c>
      <c r="J25" s="373">
        <v>15504.368157525281</v>
      </c>
      <c r="K25" s="373">
        <v>15362.686486865909</v>
      </c>
    </row>
    <row r="26" spans="2:11">
      <c r="B26" s="699" t="s">
        <v>649</v>
      </c>
      <c r="C26" s="700"/>
      <c r="D26" s="700"/>
      <c r="E26" s="700"/>
      <c r="F26" s="700"/>
      <c r="G26" s="700"/>
      <c r="H26" s="700"/>
      <c r="I26" s="700"/>
      <c r="J26" s="700"/>
      <c r="K26" s="701"/>
    </row>
    <row r="27" spans="2:11">
      <c r="B27" s="365">
        <v>17</v>
      </c>
      <c r="C27" s="369" t="s">
        <v>650</v>
      </c>
      <c r="D27" s="366">
        <v>20.5189698975</v>
      </c>
      <c r="E27" s="366">
        <v>16.415175917999999</v>
      </c>
      <c r="F27" s="366">
        <v>29.806866487333</v>
      </c>
      <c r="G27" s="366">
        <v>21.162098688333</v>
      </c>
      <c r="H27" s="366">
        <v>1.4363278928250001</v>
      </c>
      <c r="I27" s="366">
        <v>1.1490623142600001</v>
      </c>
      <c r="J27" s="366">
        <v>1.5719542032130001</v>
      </c>
      <c r="K27" s="366">
        <v>0.83818884455800002</v>
      </c>
    </row>
    <row r="28" spans="2:11">
      <c r="B28" s="365">
        <v>18</v>
      </c>
      <c r="C28" s="94" t="s">
        <v>651</v>
      </c>
      <c r="D28" s="366">
        <v>1275.0186615558321</v>
      </c>
      <c r="E28" s="366">
        <v>1125.3049639999999</v>
      </c>
      <c r="F28" s="366">
        <v>1073.391144229332</v>
      </c>
      <c r="G28" s="366">
        <v>583.93474618166397</v>
      </c>
      <c r="H28" s="366">
        <v>868.98200107083198</v>
      </c>
      <c r="I28" s="366">
        <v>779.99591177900004</v>
      </c>
      <c r="J28" s="366">
        <v>746.599044464332</v>
      </c>
      <c r="K28" s="366">
        <v>460.98151257208002</v>
      </c>
    </row>
    <row r="29" spans="2:11">
      <c r="B29" s="365">
        <v>19</v>
      </c>
      <c r="C29" s="369" t="s">
        <v>652</v>
      </c>
      <c r="D29" s="366">
        <v>1114.916171086662</v>
      </c>
      <c r="E29" s="366">
        <v>1138.1699759839989</v>
      </c>
      <c r="F29" s="366">
        <v>923.74241531333303</v>
      </c>
      <c r="G29" s="366">
        <v>1107.2105240958299</v>
      </c>
      <c r="H29" s="366">
        <v>921.10432977956395</v>
      </c>
      <c r="I29" s="366">
        <v>983.12050293831498</v>
      </c>
      <c r="J29" s="366">
        <v>821.47003474957398</v>
      </c>
      <c r="K29" s="366">
        <v>1107.2105240958299</v>
      </c>
    </row>
    <row r="30" spans="2:11" ht="60">
      <c r="B30" s="365" t="s">
        <v>653</v>
      </c>
      <c r="C30" s="369" t="s">
        <v>654</v>
      </c>
      <c r="D30" s="286"/>
      <c r="E30" s="286"/>
      <c r="F30" s="286"/>
      <c r="G30" s="286"/>
      <c r="H30" s="370">
        <v>0</v>
      </c>
      <c r="I30" s="370">
        <v>0</v>
      </c>
      <c r="J30" s="374">
        <v>0</v>
      </c>
      <c r="K30" s="371">
        <v>0</v>
      </c>
    </row>
    <row r="31" spans="2:11">
      <c r="B31" s="365" t="s">
        <v>656</v>
      </c>
      <c r="C31" s="94" t="s">
        <v>657</v>
      </c>
      <c r="D31" s="286"/>
      <c r="E31" s="286"/>
      <c r="F31" s="286"/>
      <c r="G31" s="286"/>
      <c r="H31" s="523" t="s">
        <v>655</v>
      </c>
      <c r="I31" s="523">
        <v>0</v>
      </c>
      <c r="J31" s="374">
        <v>0</v>
      </c>
      <c r="K31" s="371">
        <v>0</v>
      </c>
    </row>
    <row r="32" spans="2:11">
      <c r="B32" s="289">
        <v>20</v>
      </c>
      <c r="C32" s="297" t="s">
        <v>658</v>
      </c>
      <c r="D32" s="376">
        <v>2410.453802539992</v>
      </c>
      <c r="E32" s="376">
        <v>2279.8901159019961</v>
      </c>
      <c r="F32" s="376">
        <v>2026.9404260299921</v>
      </c>
      <c r="G32" s="376">
        <v>1712.307368965824</v>
      </c>
      <c r="H32" s="374">
        <v>1791.5226587432201</v>
      </c>
      <c r="I32" s="374">
        <v>1764.2654770315801</v>
      </c>
      <c r="J32" s="377">
        <v>1569.6410334171239</v>
      </c>
      <c r="K32" s="377">
        <v>1569.030225512472</v>
      </c>
    </row>
    <row r="33" spans="2:11">
      <c r="B33" s="367" t="s">
        <v>302</v>
      </c>
      <c r="C33" s="378" t="s">
        <v>659</v>
      </c>
      <c r="D33" s="370">
        <v>0</v>
      </c>
      <c r="E33" s="370">
        <v>0</v>
      </c>
      <c r="F33" s="371">
        <v>0</v>
      </c>
      <c r="G33" s="370">
        <v>0</v>
      </c>
      <c r="H33" s="370">
        <v>0</v>
      </c>
      <c r="I33" s="370">
        <v>0</v>
      </c>
      <c r="J33" s="370">
        <v>0</v>
      </c>
      <c r="K33" s="371">
        <v>0</v>
      </c>
    </row>
    <row r="34" spans="2:11">
      <c r="B34" s="367" t="s">
        <v>304</v>
      </c>
      <c r="C34" s="378" t="s">
        <v>660</v>
      </c>
      <c r="D34" s="370">
        <v>0</v>
      </c>
      <c r="E34" s="370">
        <v>0</v>
      </c>
      <c r="F34" s="371">
        <v>0</v>
      </c>
      <c r="G34" s="370">
        <v>0</v>
      </c>
      <c r="H34" s="370">
        <v>0</v>
      </c>
      <c r="I34" s="370">
        <v>0</v>
      </c>
      <c r="J34" s="370">
        <v>0</v>
      </c>
      <c r="K34" s="371">
        <v>0</v>
      </c>
    </row>
    <row r="35" spans="2:11">
      <c r="B35" s="367" t="s">
        <v>306</v>
      </c>
      <c r="C35" s="378" t="s">
        <v>661</v>
      </c>
      <c r="D35" s="364">
        <v>2410.4538025399988</v>
      </c>
      <c r="E35" s="364">
        <v>2279.8901159019988</v>
      </c>
      <c r="F35" s="364">
        <v>2026.94042603</v>
      </c>
      <c r="G35" s="364">
        <v>1712.3073689658329</v>
      </c>
      <c r="H35" s="364">
        <v>1791.5226587432301</v>
      </c>
      <c r="I35" s="364">
        <v>1764.2654770315801</v>
      </c>
      <c r="J35" s="364">
        <v>1569.641033417126</v>
      </c>
      <c r="K35" s="364">
        <v>1569.030225512475</v>
      </c>
    </row>
    <row r="36" spans="2:11">
      <c r="B36" s="699" t="s">
        <v>662</v>
      </c>
      <c r="C36" s="700"/>
      <c r="D36" s="700"/>
      <c r="E36" s="700"/>
      <c r="F36" s="700"/>
      <c r="G36" s="700"/>
      <c r="H36" s="700"/>
      <c r="I36" s="700"/>
      <c r="J36" s="700"/>
      <c r="K36" s="701"/>
    </row>
    <row r="37" spans="2:11">
      <c r="B37" s="287">
        <v>21</v>
      </c>
      <c r="C37" s="379" t="s">
        <v>663</v>
      </c>
      <c r="D37" s="375"/>
      <c r="E37" s="375"/>
      <c r="F37" s="375"/>
      <c r="G37" s="375"/>
      <c r="H37" s="374">
        <v>44214.501279226701</v>
      </c>
      <c r="I37" s="374">
        <v>44309.601075865343</v>
      </c>
      <c r="J37" s="96">
        <v>44197.493673691766</v>
      </c>
      <c r="K37" s="96">
        <v>42935.246806991243</v>
      </c>
    </row>
    <row r="38" spans="2:11">
      <c r="B38" s="287">
        <v>22</v>
      </c>
      <c r="C38" s="297" t="s">
        <v>664</v>
      </c>
      <c r="D38" s="375"/>
      <c r="E38" s="375"/>
      <c r="F38" s="375"/>
      <c r="G38" s="375"/>
      <c r="H38" s="374">
        <v>13596.523062841999</v>
      </c>
      <c r="I38" s="374">
        <v>13791.184050446254</v>
      </c>
      <c r="J38" s="376">
        <v>13934.746126888975</v>
      </c>
      <c r="K38" s="376">
        <v>13793.656261353444</v>
      </c>
    </row>
    <row r="39" spans="2:11">
      <c r="B39" s="287">
        <v>23</v>
      </c>
      <c r="C39" s="297" t="s">
        <v>665</v>
      </c>
      <c r="D39" s="375"/>
      <c r="E39" s="375"/>
      <c r="F39" s="375"/>
      <c r="G39" s="375"/>
      <c r="H39" s="380">
        <v>327.92610000000002</v>
      </c>
      <c r="I39" s="380">
        <v>323.82310000000001</v>
      </c>
      <c r="J39" s="380">
        <v>317.61860000000001</v>
      </c>
      <c r="K39" s="380">
        <v>311.77420000000001</v>
      </c>
    </row>
  </sheetData>
  <mergeCells count="7">
    <mergeCell ref="B36:K36"/>
    <mergeCell ref="B5:C5"/>
    <mergeCell ref="D5:G5"/>
    <mergeCell ref="H5:K5"/>
    <mergeCell ref="B8:K8"/>
    <mergeCell ref="B10:K10"/>
    <mergeCell ref="B26:K26"/>
  </mergeCells>
  <hyperlinks>
    <hyperlink ref="N3" location="'Index '!A1" display="Return to index" xr:uid="{8BEC74B6-43F3-4853-84D4-590442091D6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codeName="Ark22">
    <pageSetUpPr fitToPage="1"/>
  </sheetPr>
  <dimension ref="B2:N53"/>
  <sheetViews>
    <sheetView showGridLines="0" zoomScale="90" zoomScaleNormal="90" zoomScalePageLayoutView="80" workbookViewId="0">
      <selection activeCell="L46" sqref="L46"/>
    </sheetView>
  </sheetViews>
  <sheetFormatPr defaultColWidth="9.28515625" defaultRowHeight="15"/>
  <cols>
    <col min="1" max="2" width="9.28515625" style="13"/>
    <col min="3" max="3" width="54.28515625" style="13" customWidth="1"/>
    <col min="4" max="8" width="22.42578125" style="13" customWidth="1"/>
    <col min="9" max="10" width="10.7109375" style="13" customWidth="1"/>
    <col min="11" max="11" width="15.7109375" style="13" customWidth="1"/>
    <col min="12" max="16384" width="9.28515625" style="13"/>
  </cols>
  <sheetData>
    <row r="2" spans="2:14" ht="21">
      <c r="B2" s="85" t="s">
        <v>666</v>
      </c>
      <c r="K2" s="201" t="s">
        <v>152</v>
      </c>
    </row>
    <row r="3" spans="2:14" ht="15.75">
      <c r="B3" s="193" t="s">
        <v>667</v>
      </c>
    </row>
    <row r="5" spans="2:14">
      <c r="B5" s="26"/>
    </row>
    <row r="6" spans="2:14">
      <c r="B6" s="714" t="s">
        <v>269</v>
      </c>
      <c r="C6" s="714"/>
      <c r="D6" s="715" t="s">
        <v>668</v>
      </c>
      <c r="E6" s="715"/>
      <c r="F6" s="715"/>
      <c r="G6" s="715"/>
      <c r="H6" s="667" t="s">
        <v>669</v>
      </c>
      <c r="I6" s="215"/>
    </row>
    <row r="7" spans="2:14" ht="15" customHeight="1">
      <c r="B7" s="714"/>
      <c r="C7" s="714"/>
      <c r="D7" s="667" t="s">
        <v>670</v>
      </c>
      <c r="E7" s="711" t="s">
        <v>671</v>
      </c>
      <c r="F7" s="711" t="s">
        <v>672</v>
      </c>
      <c r="G7" s="711" t="s">
        <v>673</v>
      </c>
      <c r="H7" s="678"/>
      <c r="I7" s="215"/>
    </row>
    <row r="8" spans="2:14">
      <c r="B8" s="714"/>
      <c r="C8" s="714"/>
      <c r="D8" s="650"/>
      <c r="E8" s="711"/>
      <c r="F8" s="711"/>
      <c r="G8" s="712"/>
      <c r="H8" s="668"/>
      <c r="I8" s="215"/>
    </row>
    <row r="9" spans="2:14">
      <c r="B9" s="713" t="s">
        <v>674</v>
      </c>
      <c r="C9" s="713"/>
      <c r="D9" s="713"/>
      <c r="E9" s="713"/>
      <c r="F9" s="713"/>
      <c r="G9" s="713"/>
      <c r="H9" s="713"/>
      <c r="I9" s="215"/>
    </row>
    <row r="10" spans="2:14">
      <c r="B10" s="253">
        <v>1</v>
      </c>
      <c r="C10" s="253" t="s">
        <v>675</v>
      </c>
      <c r="D10" s="381">
        <v>12953.5669445273</v>
      </c>
      <c r="E10" s="382">
        <v>0</v>
      </c>
      <c r="F10" s="382">
        <v>0</v>
      </c>
      <c r="G10" s="383">
        <v>11430.27158993</v>
      </c>
      <c r="H10" s="384">
        <v>24383.8385344573</v>
      </c>
      <c r="I10" s="215"/>
    </row>
    <row r="11" spans="2:14">
      <c r="B11" s="246">
        <v>2</v>
      </c>
      <c r="C11" s="385" t="s">
        <v>676</v>
      </c>
      <c r="D11" s="386">
        <v>12953.5669445273</v>
      </c>
      <c r="E11" s="387">
        <v>0</v>
      </c>
      <c r="F11" s="386">
        <v>0</v>
      </c>
      <c r="G11" s="386">
        <v>1276.0677692300001</v>
      </c>
      <c r="H11" s="386">
        <v>14229.634713757299</v>
      </c>
      <c r="I11" s="215"/>
      <c r="J11" s="215"/>
      <c r="N11" s="188"/>
    </row>
    <row r="12" spans="2:14">
      <c r="B12" s="246">
        <v>3</v>
      </c>
      <c r="C12" s="101" t="s">
        <v>677</v>
      </c>
      <c r="D12" s="388"/>
      <c r="E12" s="386">
        <v>0</v>
      </c>
      <c r="F12" s="386">
        <v>0</v>
      </c>
      <c r="G12" s="386">
        <v>10154.203820700001</v>
      </c>
      <c r="H12" s="386">
        <v>10154.203820700001</v>
      </c>
      <c r="I12" s="215"/>
      <c r="J12" s="215"/>
    </row>
    <row r="13" spans="2:14" ht="15.75" customHeight="1">
      <c r="B13" s="389">
        <v>4</v>
      </c>
      <c r="C13" s="253" t="s">
        <v>678</v>
      </c>
      <c r="D13" s="390"/>
      <c r="E13" s="382">
        <v>90510.522303560007</v>
      </c>
      <c r="F13" s="382">
        <v>188.16655840999999</v>
      </c>
      <c r="G13" s="391">
        <v>294.44996283</v>
      </c>
      <c r="H13" s="391">
        <v>85512.970619116502</v>
      </c>
      <c r="I13" s="215"/>
      <c r="J13" s="215"/>
    </row>
    <row r="14" spans="2:14" ht="15.75" customHeight="1">
      <c r="B14" s="246">
        <v>5</v>
      </c>
      <c r="C14" s="392" t="s">
        <v>679</v>
      </c>
      <c r="D14" s="393"/>
      <c r="E14" s="387">
        <v>71688.526725989999</v>
      </c>
      <c r="F14" s="387">
        <v>105.48688428</v>
      </c>
      <c r="G14" s="386">
        <v>57.138067499999998</v>
      </c>
      <c r="H14" s="386">
        <v>68261.450997256499</v>
      </c>
      <c r="I14" s="215"/>
      <c r="J14" s="215"/>
    </row>
    <row r="15" spans="2:14" ht="15.75" customHeight="1">
      <c r="B15" s="246">
        <v>6</v>
      </c>
      <c r="C15" s="392" t="s">
        <v>680</v>
      </c>
      <c r="D15" s="393"/>
      <c r="E15" s="387">
        <v>18821.99557757</v>
      </c>
      <c r="F15" s="387">
        <v>82.679674129999995</v>
      </c>
      <c r="G15" s="386">
        <v>237.31189533</v>
      </c>
      <c r="H15" s="386">
        <v>17251.519621859999</v>
      </c>
      <c r="I15" s="215"/>
      <c r="J15" s="215"/>
    </row>
    <row r="16" spans="2:14">
      <c r="B16" s="389">
        <v>7</v>
      </c>
      <c r="C16" s="253" t="s">
        <v>681</v>
      </c>
      <c r="D16" s="390"/>
      <c r="E16" s="382">
        <v>13110.361668310001</v>
      </c>
      <c r="F16" s="382">
        <v>509.58355375000002</v>
      </c>
      <c r="G16" s="382">
        <v>13.583865070005</v>
      </c>
      <c r="H16" s="391">
        <v>6105.3694315050097</v>
      </c>
      <c r="I16" s="215"/>
      <c r="J16" s="215"/>
    </row>
    <row r="17" spans="2:10">
      <c r="B17" s="246">
        <v>8</v>
      </c>
      <c r="C17" s="392" t="s">
        <v>682</v>
      </c>
      <c r="D17" s="393"/>
      <c r="E17" s="394">
        <v>0</v>
      </c>
      <c r="F17" s="387">
        <v>0</v>
      </c>
      <c r="G17" s="386"/>
      <c r="H17" s="386"/>
      <c r="I17" s="215"/>
      <c r="J17" s="215"/>
    </row>
    <row r="18" spans="2:10">
      <c r="B18" s="246">
        <v>9</v>
      </c>
      <c r="C18" s="392" t="s">
        <v>683</v>
      </c>
      <c r="D18" s="393"/>
      <c r="E18" s="387">
        <v>13110.361668310001</v>
      </c>
      <c r="F18" s="387">
        <v>509.58355375000002</v>
      </c>
      <c r="G18" s="386">
        <v>13.583865070005</v>
      </c>
      <c r="H18" s="386">
        <v>6105.3694315050097</v>
      </c>
      <c r="I18" s="215"/>
      <c r="J18" s="215"/>
    </row>
    <row r="19" spans="2:10">
      <c r="B19" s="389">
        <v>10</v>
      </c>
      <c r="C19" s="253" t="s">
        <v>684</v>
      </c>
      <c r="D19" s="390"/>
      <c r="E19" s="382">
        <v>0</v>
      </c>
      <c r="F19" s="382">
        <v>0</v>
      </c>
      <c r="G19" s="391">
        <v>0</v>
      </c>
      <c r="H19" s="391">
        <v>0</v>
      </c>
      <c r="I19" s="215"/>
      <c r="J19" s="215"/>
    </row>
    <row r="20" spans="2:10">
      <c r="B20" s="389">
        <v>11</v>
      </c>
      <c r="C20" s="253" t="s">
        <v>685</v>
      </c>
      <c r="D20" s="395"/>
      <c r="E20" s="382">
        <v>12873.596272569999</v>
      </c>
      <c r="F20" s="382">
        <v>0</v>
      </c>
      <c r="G20" s="391">
        <v>0</v>
      </c>
      <c r="H20" s="391">
        <v>0</v>
      </c>
      <c r="I20" s="215"/>
      <c r="J20" s="215"/>
    </row>
    <row r="21" spans="2:10" ht="15.75" customHeight="1">
      <c r="B21" s="396">
        <v>12</v>
      </c>
      <c r="C21" s="392" t="s">
        <v>686</v>
      </c>
      <c r="D21" s="394">
        <v>0</v>
      </c>
      <c r="E21" s="397"/>
      <c r="F21" s="397"/>
      <c r="G21" s="398"/>
      <c r="H21" s="219"/>
      <c r="I21" s="215"/>
      <c r="J21" s="215"/>
    </row>
    <row r="22" spans="2:10" ht="30">
      <c r="B22" s="246">
        <v>13</v>
      </c>
      <c r="C22" s="106" t="s">
        <v>687</v>
      </c>
      <c r="D22" s="393"/>
      <c r="E22" s="387">
        <v>12873.596272569999</v>
      </c>
      <c r="F22" s="387">
        <v>0</v>
      </c>
      <c r="G22" s="387">
        <v>0</v>
      </c>
      <c r="H22" s="386">
        <v>0</v>
      </c>
      <c r="I22" s="215"/>
      <c r="J22" s="215"/>
    </row>
    <row r="23" spans="2:10">
      <c r="B23" s="140">
        <v>14</v>
      </c>
      <c r="C23" s="253" t="s">
        <v>688</v>
      </c>
      <c r="D23" s="495"/>
      <c r="E23" s="495"/>
      <c r="F23" s="495"/>
      <c r="G23" s="495"/>
      <c r="H23" s="498">
        <v>116002.178585079</v>
      </c>
      <c r="I23" s="215"/>
      <c r="J23" s="215"/>
    </row>
    <row r="24" spans="2:10">
      <c r="I24" s="215"/>
      <c r="J24" s="215"/>
    </row>
    <row r="25" spans="2:10">
      <c r="I25" s="215"/>
      <c r="J25" s="215"/>
    </row>
    <row r="26" spans="2:10">
      <c r="B26" s="714" t="s">
        <v>269</v>
      </c>
      <c r="C26" s="714"/>
      <c r="D26" s="715" t="s">
        <v>668</v>
      </c>
      <c r="E26" s="715"/>
      <c r="F26" s="715"/>
      <c r="G26" s="715"/>
      <c r="H26" s="667" t="s">
        <v>669</v>
      </c>
      <c r="I26" s="215"/>
      <c r="J26" s="215"/>
    </row>
    <row r="27" spans="2:10" ht="15" customHeight="1">
      <c r="B27" s="714"/>
      <c r="C27" s="714"/>
      <c r="D27" s="711" t="s">
        <v>670</v>
      </c>
      <c r="E27" s="711" t="s">
        <v>671</v>
      </c>
      <c r="F27" s="711" t="s">
        <v>672</v>
      </c>
      <c r="G27" s="667" t="s">
        <v>673</v>
      </c>
      <c r="H27" s="678"/>
      <c r="I27" s="215"/>
      <c r="J27" s="215"/>
    </row>
    <row r="28" spans="2:10">
      <c r="B28" s="714"/>
      <c r="C28" s="714"/>
      <c r="D28" s="711"/>
      <c r="E28" s="711"/>
      <c r="F28" s="711"/>
      <c r="G28" s="668"/>
      <c r="H28" s="668"/>
      <c r="I28" s="215"/>
      <c r="J28" s="215"/>
    </row>
    <row r="29" spans="2:10">
      <c r="B29" s="713" t="s">
        <v>689</v>
      </c>
      <c r="C29" s="713"/>
      <c r="D29" s="713"/>
      <c r="E29" s="713"/>
      <c r="F29" s="713"/>
      <c r="G29" s="713"/>
      <c r="H29" s="713"/>
      <c r="I29" s="215"/>
      <c r="J29" s="215"/>
    </row>
    <row r="30" spans="2:10">
      <c r="B30" s="389">
        <v>15</v>
      </c>
      <c r="C30" s="253" t="s">
        <v>690</v>
      </c>
      <c r="D30" s="495"/>
      <c r="E30" s="495"/>
      <c r="F30" s="495"/>
      <c r="G30" s="495"/>
      <c r="H30" s="391">
        <v>2915.4265840389999</v>
      </c>
      <c r="I30" s="215"/>
      <c r="J30" s="215"/>
    </row>
    <row r="31" spans="2:10" ht="30">
      <c r="B31" s="399" t="s">
        <v>691</v>
      </c>
      <c r="C31" s="253" t="s">
        <v>692</v>
      </c>
      <c r="D31" s="495"/>
      <c r="E31" s="400">
        <v>0</v>
      </c>
      <c r="F31" s="400">
        <v>0</v>
      </c>
      <c r="G31" s="401">
        <v>0</v>
      </c>
      <c r="H31" s="401">
        <v>0</v>
      </c>
      <c r="I31" s="215"/>
      <c r="J31" s="215"/>
    </row>
    <row r="32" spans="2:10" ht="36.6" customHeight="1">
      <c r="B32" s="389">
        <v>16</v>
      </c>
      <c r="C32" s="253" t="s">
        <v>693</v>
      </c>
      <c r="D32" s="495"/>
      <c r="E32" s="382">
        <v>0</v>
      </c>
      <c r="F32" s="382">
        <v>0</v>
      </c>
      <c r="G32" s="391">
        <v>0</v>
      </c>
      <c r="H32" s="391">
        <v>0</v>
      </c>
      <c r="I32" s="215"/>
      <c r="J32" s="215"/>
    </row>
    <row r="33" spans="2:10">
      <c r="B33" s="389">
        <v>17</v>
      </c>
      <c r="C33" s="253" t="s">
        <v>694</v>
      </c>
      <c r="D33" s="495"/>
      <c r="E33" s="382">
        <v>3199.9855080020002</v>
      </c>
      <c r="F33" s="382">
        <v>1500.5613719850001</v>
      </c>
      <c r="G33" s="391">
        <v>53156.734045470002</v>
      </c>
      <c r="H33" s="391">
        <v>47547.752811427497</v>
      </c>
      <c r="I33" s="215"/>
      <c r="J33" s="215"/>
    </row>
    <row r="34" spans="2:10" ht="45">
      <c r="B34" s="246">
        <v>18</v>
      </c>
      <c r="C34" s="392" t="s">
        <v>695</v>
      </c>
      <c r="D34" s="393"/>
      <c r="E34" s="387">
        <v>0</v>
      </c>
      <c r="F34" s="387">
        <v>0</v>
      </c>
      <c r="G34" s="386">
        <v>0</v>
      </c>
      <c r="H34" s="386">
        <v>0</v>
      </c>
      <c r="I34" s="215"/>
      <c r="J34" s="215"/>
    </row>
    <row r="35" spans="2:10" ht="45">
      <c r="B35" s="396">
        <v>19</v>
      </c>
      <c r="C35" s="392" t="s">
        <v>696</v>
      </c>
      <c r="D35" s="393"/>
      <c r="E35" s="386">
        <v>664.01164886000004</v>
      </c>
      <c r="F35" s="216">
        <v>352.37368935000001</v>
      </c>
      <c r="G35" s="386">
        <v>8665.0805697510004</v>
      </c>
      <c r="H35" s="386">
        <v>8665.0805697510004</v>
      </c>
      <c r="I35" s="215"/>
      <c r="J35" s="215"/>
    </row>
    <row r="36" spans="2:10" ht="45">
      <c r="B36" s="246">
        <v>20</v>
      </c>
      <c r="C36" s="106" t="s">
        <v>697</v>
      </c>
      <c r="D36" s="393"/>
      <c r="E36" s="387">
        <v>2413.039011202</v>
      </c>
      <c r="F36" s="387">
        <v>849.49272958500001</v>
      </c>
      <c r="G36" s="386">
        <v>33663.317788029999</v>
      </c>
      <c r="H36" s="386">
        <v>34816.009322156999</v>
      </c>
      <c r="I36" s="215"/>
    </row>
    <row r="37" spans="2:10" ht="30">
      <c r="B37" s="107">
        <v>21</v>
      </c>
      <c r="C37" s="102" t="s">
        <v>698</v>
      </c>
      <c r="D37" s="393"/>
      <c r="E37" s="386">
        <v>7.9019582799999899</v>
      </c>
      <c r="F37" s="216">
        <v>4.7583840399999904</v>
      </c>
      <c r="G37" s="386">
        <v>121.66103115</v>
      </c>
      <c r="H37" s="386">
        <v>4669.3564338095002</v>
      </c>
      <c r="I37" s="215"/>
    </row>
    <row r="38" spans="2:10">
      <c r="B38" s="246">
        <v>22</v>
      </c>
      <c r="C38" s="392" t="s">
        <v>699</v>
      </c>
      <c r="D38" s="393"/>
      <c r="E38" s="387">
        <v>121.8301895</v>
      </c>
      <c r="F38" s="387">
        <v>117.20957919999999</v>
      </c>
      <c r="G38" s="386">
        <v>6881.7743140399998</v>
      </c>
      <c r="H38" s="386">
        <v>0</v>
      </c>
      <c r="I38" s="215"/>
    </row>
    <row r="39" spans="2:10" ht="30">
      <c r="B39" s="246">
        <v>23</v>
      </c>
      <c r="C39" s="402" t="s">
        <v>698</v>
      </c>
      <c r="D39" s="393"/>
      <c r="E39" s="387">
        <v>121.41375368</v>
      </c>
      <c r="F39" s="387">
        <v>116.95809586999999</v>
      </c>
      <c r="G39" s="386">
        <v>6868.8625655799997</v>
      </c>
      <c r="H39" s="386">
        <v>0</v>
      </c>
      <c r="I39" s="215"/>
    </row>
    <row r="40" spans="2:10" ht="45">
      <c r="B40" s="246">
        <v>24</v>
      </c>
      <c r="C40" s="392" t="s">
        <v>700</v>
      </c>
      <c r="D40" s="497"/>
      <c r="E40" s="386">
        <v>1.1046584399999999</v>
      </c>
      <c r="F40" s="216">
        <v>181.48537385</v>
      </c>
      <c r="G40" s="386">
        <v>4189.1493832100005</v>
      </c>
      <c r="H40" s="386">
        <v>4066.6629195195001</v>
      </c>
      <c r="I40" s="215"/>
    </row>
    <row r="41" spans="2:10" ht="15.75" customHeight="1">
      <c r="B41" s="389">
        <v>25</v>
      </c>
      <c r="C41" s="496" t="s">
        <v>701</v>
      </c>
      <c r="D41" s="495"/>
      <c r="E41" s="217"/>
      <c r="F41" s="400"/>
      <c r="G41" s="401"/>
      <c r="H41" s="401"/>
      <c r="I41" s="215"/>
    </row>
    <row r="42" spans="2:10">
      <c r="B42" s="389">
        <v>26</v>
      </c>
      <c r="C42" s="253" t="s">
        <v>702</v>
      </c>
      <c r="D42" s="494"/>
      <c r="E42" s="382">
        <v>4767.55309992</v>
      </c>
      <c r="F42" s="382">
        <v>51.463363809999997</v>
      </c>
      <c r="G42" s="403">
        <v>24207.602536990002</v>
      </c>
      <c r="H42" s="403">
        <v>24531.418871059999</v>
      </c>
      <c r="I42" s="215"/>
    </row>
    <row r="43" spans="2:10">
      <c r="B43" s="246">
        <v>27</v>
      </c>
      <c r="C43" s="392" t="s">
        <v>703</v>
      </c>
      <c r="D43" s="393"/>
      <c r="E43" s="397"/>
      <c r="F43" s="404"/>
      <c r="G43" s="386"/>
      <c r="H43" s="405"/>
      <c r="I43" s="215"/>
    </row>
    <row r="44" spans="2:10" ht="30">
      <c r="B44" s="396">
        <v>28</v>
      </c>
      <c r="C44" s="392" t="s">
        <v>704</v>
      </c>
      <c r="D44" s="393"/>
      <c r="E44" s="386">
        <v>6.8665596000000004</v>
      </c>
      <c r="F44" s="386">
        <v>0</v>
      </c>
      <c r="G44" s="386">
        <v>0</v>
      </c>
      <c r="H44" s="386">
        <v>5.8365756600000003</v>
      </c>
      <c r="I44" s="215"/>
    </row>
    <row r="45" spans="2:10" ht="15.75" customHeight="1">
      <c r="B45" s="246">
        <v>29</v>
      </c>
      <c r="C45" s="106" t="s">
        <v>705</v>
      </c>
      <c r="D45" s="393"/>
      <c r="E45" s="387">
        <v>124.90418153</v>
      </c>
      <c r="F45" s="393"/>
      <c r="G45" s="393"/>
      <c r="H45" s="406">
        <v>124.90418153</v>
      </c>
      <c r="I45" s="215"/>
    </row>
    <row r="46" spans="2:10" ht="29.1" customHeight="1">
      <c r="B46" s="107">
        <v>30</v>
      </c>
      <c r="C46" s="392" t="s">
        <v>706</v>
      </c>
      <c r="D46" s="393"/>
      <c r="E46" s="387">
        <v>3.1137798999999999</v>
      </c>
      <c r="F46" s="393"/>
      <c r="G46" s="393"/>
      <c r="H46" s="406">
        <v>0.155688995</v>
      </c>
      <c r="I46" s="215"/>
    </row>
    <row r="47" spans="2:10">
      <c r="B47" s="246">
        <v>31</v>
      </c>
      <c r="C47" s="392" t="s">
        <v>707</v>
      </c>
      <c r="D47" s="393"/>
      <c r="E47" s="394">
        <v>4632.6685788900004</v>
      </c>
      <c r="F47" s="394">
        <v>51.463363809999997</v>
      </c>
      <c r="G47" s="386">
        <v>24207.602536990002</v>
      </c>
      <c r="H47" s="407">
        <v>24400.522424874998</v>
      </c>
      <c r="I47" s="215"/>
    </row>
    <row r="48" spans="2:10" ht="15.75" customHeight="1">
      <c r="B48" s="389">
        <v>32</v>
      </c>
      <c r="C48" s="253" t="s">
        <v>708</v>
      </c>
      <c r="D48" s="494"/>
      <c r="E48" s="382">
        <v>28572.22742771</v>
      </c>
      <c r="F48" s="382"/>
      <c r="G48" s="382"/>
      <c r="H48" s="391">
        <v>1428.6113713855</v>
      </c>
      <c r="I48" s="215"/>
    </row>
    <row r="49" spans="2:9">
      <c r="B49" s="389">
        <v>33</v>
      </c>
      <c r="C49" s="253" t="s">
        <v>709</v>
      </c>
      <c r="D49" s="494"/>
      <c r="E49" s="494"/>
      <c r="F49" s="494"/>
      <c r="G49" s="494"/>
      <c r="H49" s="218">
        <v>76423.209637912005</v>
      </c>
      <c r="I49" s="215"/>
    </row>
    <row r="50" spans="2:9">
      <c r="I50" s="215"/>
    </row>
    <row r="51" spans="2:9">
      <c r="I51" s="215"/>
    </row>
    <row r="52" spans="2:9">
      <c r="I52" s="215"/>
    </row>
    <row r="53" spans="2:9">
      <c r="B53" s="389">
        <v>34</v>
      </c>
      <c r="C53" s="253" t="s">
        <v>710</v>
      </c>
      <c r="D53" s="494"/>
      <c r="E53" s="494"/>
      <c r="F53" s="494"/>
      <c r="G53" s="495"/>
      <c r="H53" s="408">
        <v>151.78920008030201</v>
      </c>
      <c r="I53" s="215"/>
    </row>
  </sheetData>
  <mergeCells count="16">
    <mergeCell ref="B29:H29"/>
    <mergeCell ref="B26:C28"/>
    <mergeCell ref="D26:G26"/>
    <mergeCell ref="H26:H28"/>
    <mergeCell ref="D27:D28"/>
    <mergeCell ref="E27:E28"/>
    <mergeCell ref="G27:G28"/>
    <mergeCell ref="E7:E8"/>
    <mergeCell ref="G7:G8"/>
    <mergeCell ref="B9:H9"/>
    <mergeCell ref="F7:F8"/>
    <mergeCell ref="F27:F28"/>
    <mergeCell ref="B6:C8"/>
    <mergeCell ref="D6:G6"/>
    <mergeCell ref="H6:H8"/>
    <mergeCell ref="D7:D8"/>
  </mergeCells>
  <hyperlinks>
    <hyperlink ref="K2" location="'Index '!A1" display="Return to index" xr:uid="{F8416F13-A52C-427B-B6D0-BF5D2553196D}"/>
  </hyperlinks>
  <pageMargins left="0.7" right="0.7" top="0.75" bottom="0.75" header="0.3" footer="0.3"/>
  <pageSetup paperSize="9" scale="4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codeName="Ark25">
    <pageSetUpPr fitToPage="1"/>
  </sheetPr>
  <dimension ref="B2:U30"/>
  <sheetViews>
    <sheetView showGridLines="0" zoomScale="90" zoomScaleNormal="90" workbookViewId="0">
      <selection activeCell="T10" sqref="T10"/>
    </sheetView>
  </sheetViews>
  <sheetFormatPr defaultColWidth="9.28515625" defaultRowHeight="15"/>
  <cols>
    <col min="1" max="1" width="9.28515625" style="30"/>
    <col min="2" max="2" width="11" style="30" customWidth="1"/>
    <col min="3" max="3" width="34" style="30" customWidth="1"/>
    <col min="4" max="4" width="10.7109375" style="30" bestFit="1" customWidth="1"/>
    <col min="5" max="5" width="17.5703125" style="30" customWidth="1"/>
    <col min="6" max="6" width="16.5703125" style="30" customWidth="1"/>
    <col min="7" max="7" width="9.7109375" style="30" bestFit="1" customWidth="1"/>
    <col min="8" max="8" width="16.5703125" style="30" customWidth="1"/>
    <col min="9" max="9" width="16.28515625" style="30" customWidth="1"/>
    <col min="10" max="10" width="9.42578125" style="30" bestFit="1" customWidth="1"/>
    <col min="11" max="11" width="17.7109375" style="30" customWidth="1"/>
    <col min="12" max="12" width="20.42578125" style="30" customWidth="1"/>
    <col min="13" max="13" width="9.42578125" style="30" bestFit="1" customWidth="1"/>
    <col min="14" max="14" width="15.42578125" style="30" customWidth="1"/>
    <col min="15" max="15" width="18.7109375" style="30" customWidth="1"/>
    <col min="16" max="16" width="16.7109375" style="30" customWidth="1"/>
    <col min="17" max="18" width="21.42578125" style="30" customWidth="1"/>
    <col min="19" max="20" width="10.7109375" style="30" customWidth="1"/>
    <col min="21" max="21" width="15.7109375" style="30" customWidth="1"/>
    <col min="22" max="16384" width="9.28515625" style="30"/>
  </cols>
  <sheetData>
    <row r="2" spans="2:21" ht="21">
      <c r="B2" s="726" t="s">
        <v>711</v>
      </c>
      <c r="C2" s="726"/>
      <c r="D2" s="726"/>
      <c r="E2" s="726"/>
      <c r="F2" s="726"/>
      <c r="G2" s="726"/>
      <c r="H2" s="726"/>
      <c r="I2" s="726"/>
      <c r="J2" s="726"/>
      <c r="K2" s="726"/>
      <c r="L2" s="80"/>
      <c r="M2" s="80"/>
      <c r="N2" s="55"/>
      <c r="O2" s="55"/>
      <c r="P2" s="55"/>
      <c r="Q2" s="55"/>
      <c r="R2" s="55"/>
      <c r="U2" s="201" t="s">
        <v>152</v>
      </c>
    </row>
    <row r="3" spans="2:21" ht="15.75">
      <c r="B3" s="734"/>
      <c r="C3" s="734"/>
      <c r="D3" s="734"/>
      <c r="E3" s="734"/>
      <c r="F3" s="734"/>
      <c r="G3" s="734"/>
      <c r="H3" s="734"/>
      <c r="I3" s="734"/>
      <c r="J3" s="734"/>
      <c r="K3" s="734"/>
      <c r="L3" s="80"/>
      <c r="M3" s="80"/>
      <c r="N3" s="55"/>
      <c r="O3" s="55"/>
      <c r="P3" s="55"/>
      <c r="Q3" s="55"/>
      <c r="R3" s="55"/>
    </row>
    <row r="4" spans="2:21" ht="15.75">
      <c r="B4" s="735"/>
      <c r="C4" s="735"/>
      <c r="D4" s="735"/>
      <c r="E4" s="735"/>
      <c r="F4" s="735"/>
      <c r="G4" s="735"/>
      <c r="H4" s="735"/>
      <c r="I4" s="735"/>
      <c r="J4" s="735"/>
      <c r="K4" s="735"/>
      <c r="L4" s="80"/>
      <c r="M4" s="80"/>
      <c r="N4" s="55"/>
      <c r="O4" s="55"/>
      <c r="P4" s="55"/>
      <c r="Q4" s="55"/>
      <c r="R4" s="55"/>
    </row>
    <row r="5" spans="2:21">
      <c r="B5" s="727" t="s">
        <v>269</v>
      </c>
      <c r="C5" s="728"/>
      <c r="D5" s="719" t="s">
        <v>712</v>
      </c>
      <c r="E5" s="719"/>
      <c r="F5" s="719"/>
      <c r="G5" s="719"/>
      <c r="H5" s="719"/>
      <c r="I5" s="717"/>
      <c r="J5" s="716" t="s">
        <v>713</v>
      </c>
      <c r="K5" s="719"/>
      <c r="L5" s="719"/>
      <c r="M5" s="719"/>
      <c r="N5" s="719"/>
      <c r="O5" s="717"/>
      <c r="P5" s="718" t="s">
        <v>714</v>
      </c>
      <c r="Q5" s="716" t="s">
        <v>715</v>
      </c>
      <c r="R5" s="717"/>
    </row>
    <row r="6" spans="2:21">
      <c r="B6" s="729"/>
      <c r="C6" s="730"/>
      <c r="D6" s="718" t="s">
        <v>716</v>
      </c>
      <c r="E6" s="719"/>
      <c r="F6" s="717"/>
      <c r="G6" s="720" t="s">
        <v>717</v>
      </c>
      <c r="H6" s="720"/>
      <c r="I6" s="720"/>
      <c r="J6" s="721" t="s">
        <v>718</v>
      </c>
      <c r="K6" s="719"/>
      <c r="L6" s="717"/>
      <c r="M6" s="721" t="s">
        <v>719</v>
      </c>
      <c r="N6" s="719"/>
      <c r="O6" s="717"/>
      <c r="P6" s="720"/>
      <c r="Q6" s="722" t="s">
        <v>720</v>
      </c>
      <c r="R6" s="724" t="s">
        <v>721</v>
      </c>
    </row>
    <row r="7" spans="2:21" ht="30">
      <c r="B7" s="731"/>
      <c r="C7" s="732"/>
      <c r="D7" s="141"/>
      <c r="E7" s="251" t="s">
        <v>722</v>
      </c>
      <c r="F7" s="522" t="s">
        <v>723</v>
      </c>
      <c r="G7" s="522"/>
      <c r="H7" s="251" t="s">
        <v>723</v>
      </c>
      <c r="I7" s="251" t="s">
        <v>724</v>
      </c>
      <c r="J7" s="522"/>
      <c r="K7" s="251" t="s">
        <v>722</v>
      </c>
      <c r="L7" s="251" t="s">
        <v>723</v>
      </c>
      <c r="M7" s="141"/>
      <c r="N7" s="251" t="s">
        <v>723</v>
      </c>
      <c r="O7" s="251" t="s">
        <v>724</v>
      </c>
      <c r="P7" s="733"/>
      <c r="Q7" s="723"/>
      <c r="R7" s="725"/>
    </row>
    <row r="8" spans="2:21" ht="60" customHeight="1">
      <c r="B8" s="410" t="s">
        <v>725</v>
      </c>
      <c r="C8" s="411" t="s">
        <v>726</v>
      </c>
      <c r="D8" s="220">
        <v>12024.72953303</v>
      </c>
      <c r="E8" s="412">
        <v>12024.72953303</v>
      </c>
      <c r="F8" s="255">
        <v>0</v>
      </c>
      <c r="G8" s="255">
        <v>0</v>
      </c>
      <c r="H8" s="413">
        <v>0</v>
      </c>
      <c r="I8" s="413">
        <v>0</v>
      </c>
      <c r="J8" s="255">
        <v>9.2731149999999998E-2</v>
      </c>
      <c r="K8" s="255">
        <v>9.2731149999999998E-2</v>
      </c>
      <c r="L8" s="255">
        <v>0</v>
      </c>
      <c r="M8" s="255">
        <v>0</v>
      </c>
      <c r="N8" s="255">
        <v>0</v>
      </c>
      <c r="O8" s="255">
        <v>0</v>
      </c>
      <c r="P8" s="413">
        <v>0</v>
      </c>
      <c r="Q8" s="413">
        <v>0</v>
      </c>
      <c r="R8" s="413">
        <v>0</v>
      </c>
    </row>
    <row r="9" spans="2:21" ht="24" customHeight="1">
      <c r="B9" s="414" t="s">
        <v>727</v>
      </c>
      <c r="C9" s="142" t="s">
        <v>728</v>
      </c>
      <c r="D9" s="255">
        <v>53457.178886548441</v>
      </c>
      <c r="E9" s="255">
        <v>47619.991516896931</v>
      </c>
      <c r="F9" s="255">
        <v>5837.187369651323</v>
      </c>
      <c r="G9" s="255">
        <v>2723.7255535100003</v>
      </c>
      <c r="H9" s="255">
        <v>31.340920076000003</v>
      </c>
      <c r="I9" s="255">
        <v>1851.0172459240011</v>
      </c>
      <c r="J9" s="255">
        <v>610.75374280024266</v>
      </c>
      <c r="K9" s="255">
        <v>441.43958631349062</v>
      </c>
      <c r="L9" s="255">
        <v>169.31415648674701</v>
      </c>
      <c r="M9" s="255">
        <v>923.87847880653896</v>
      </c>
      <c r="N9" s="255">
        <v>2.5017108979142701</v>
      </c>
      <c r="O9" s="255">
        <v>735.54553156433599</v>
      </c>
      <c r="P9" s="255">
        <v>0</v>
      </c>
      <c r="Q9" s="255">
        <v>36633.75695478206</v>
      </c>
      <c r="R9" s="255">
        <v>1478.4979055862138</v>
      </c>
    </row>
    <row r="10" spans="2:21" ht="24" customHeight="1">
      <c r="B10" s="415" t="s">
        <v>729</v>
      </c>
      <c r="C10" s="416" t="s">
        <v>730</v>
      </c>
      <c r="D10" s="370">
        <v>0</v>
      </c>
      <c r="E10" s="370">
        <v>0</v>
      </c>
      <c r="F10" s="370">
        <v>0</v>
      </c>
      <c r="G10" s="370">
        <v>0</v>
      </c>
      <c r="H10" s="370">
        <v>0</v>
      </c>
      <c r="I10" s="370">
        <v>0</v>
      </c>
      <c r="J10" s="370">
        <v>0</v>
      </c>
      <c r="K10" s="370">
        <v>0</v>
      </c>
      <c r="L10" s="370">
        <v>0</v>
      </c>
      <c r="M10" s="370">
        <v>0</v>
      </c>
      <c r="N10" s="370">
        <v>0</v>
      </c>
      <c r="O10" s="370">
        <v>0</v>
      </c>
      <c r="P10" s="370">
        <v>0</v>
      </c>
      <c r="Q10" s="370">
        <v>0</v>
      </c>
      <c r="R10" s="370">
        <v>0</v>
      </c>
    </row>
    <row r="11" spans="2:21">
      <c r="B11" s="415" t="s">
        <v>731</v>
      </c>
      <c r="C11" s="416" t="s">
        <v>732</v>
      </c>
      <c r="D11" s="370">
        <v>0.15722557000000001</v>
      </c>
      <c r="E11" s="370">
        <v>5.9637000000000004E-4</v>
      </c>
      <c r="F11" s="370">
        <v>0.15662920000000002</v>
      </c>
      <c r="G11" s="370">
        <v>0</v>
      </c>
      <c r="H11" s="370">
        <v>0</v>
      </c>
      <c r="I11" s="370">
        <v>0</v>
      </c>
      <c r="J11" s="370">
        <v>6.3729319599999997E-3</v>
      </c>
      <c r="K11" s="370">
        <v>0</v>
      </c>
      <c r="L11" s="370">
        <v>6.3729319599999997E-3</v>
      </c>
      <c r="M11" s="370">
        <v>0</v>
      </c>
      <c r="N11" s="370">
        <v>0</v>
      </c>
      <c r="O11" s="370">
        <v>0</v>
      </c>
      <c r="P11" s="370">
        <v>0</v>
      </c>
      <c r="Q11" s="370">
        <v>0.13378375200000001</v>
      </c>
      <c r="R11" s="370">
        <v>0</v>
      </c>
    </row>
    <row r="12" spans="2:21" ht="24" customHeight="1">
      <c r="B12" s="415" t="s">
        <v>733</v>
      </c>
      <c r="C12" s="416" t="s">
        <v>734</v>
      </c>
      <c r="D12" s="370">
        <v>289.88091048999985</v>
      </c>
      <c r="E12" s="370">
        <v>289.88091048999985</v>
      </c>
      <c r="F12" s="370">
        <v>0</v>
      </c>
      <c r="G12" s="370">
        <v>0</v>
      </c>
      <c r="H12" s="370">
        <v>0</v>
      </c>
      <c r="I12" s="370">
        <v>0</v>
      </c>
      <c r="J12" s="370">
        <v>9.9361492262382009E-4</v>
      </c>
      <c r="K12" s="370">
        <v>9.9361492262382009E-4</v>
      </c>
      <c r="L12" s="370">
        <v>0</v>
      </c>
      <c r="M12" s="370">
        <v>0</v>
      </c>
      <c r="N12" s="370">
        <v>0</v>
      </c>
      <c r="O12" s="370">
        <v>0</v>
      </c>
      <c r="P12" s="370">
        <v>0</v>
      </c>
      <c r="Q12" s="370">
        <v>1.0134E-5</v>
      </c>
      <c r="R12" s="370">
        <v>0</v>
      </c>
    </row>
    <row r="13" spans="2:21">
      <c r="B13" s="417" t="s">
        <v>735</v>
      </c>
      <c r="C13" s="416" t="s">
        <v>736</v>
      </c>
      <c r="D13" s="370">
        <v>3372.5787352486705</v>
      </c>
      <c r="E13" s="370">
        <v>3124.2591330340015</v>
      </c>
      <c r="F13" s="370">
        <v>248.31960221466699</v>
      </c>
      <c r="G13" s="370">
        <v>104.571817528</v>
      </c>
      <c r="H13" s="370">
        <v>2.8431410000000001E-2</v>
      </c>
      <c r="I13" s="370">
        <v>72.410368077999991</v>
      </c>
      <c r="J13" s="370">
        <v>57.866245245936994</v>
      </c>
      <c r="K13" s="370">
        <v>44.685522550361</v>
      </c>
      <c r="L13" s="370">
        <v>13.180722695575001</v>
      </c>
      <c r="M13" s="370">
        <v>54.377773560119003</v>
      </c>
      <c r="N13" s="370">
        <v>5.5792599999999999E-3</v>
      </c>
      <c r="O13" s="370">
        <v>43.409805940119</v>
      </c>
      <c r="P13" s="370">
        <v>0</v>
      </c>
      <c r="Q13" s="370">
        <v>697.31935782568303</v>
      </c>
      <c r="R13" s="370">
        <v>39.653067529459399</v>
      </c>
    </row>
    <row r="14" spans="2:21">
      <c r="B14" s="417" t="s">
        <v>737</v>
      </c>
      <c r="C14" s="99" t="s">
        <v>738</v>
      </c>
      <c r="D14" s="370">
        <v>18938.64940211401</v>
      </c>
      <c r="E14" s="370">
        <v>16064.572108536659</v>
      </c>
      <c r="F14" s="370">
        <v>2874.0772935773321</v>
      </c>
      <c r="G14" s="370">
        <v>1122.1160477346664</v>
      </c>
      <c r="H14" s="370">
        <v>4.187672504</v>
      </c>
      <c r="I14" s="370">
        <v>830.80636060066627</v>
      </c>
      <c r="J14" s="370">
        <v>373.48643099559598</v>
      </c>
      <c r="K14" s="370">
        <v>269.09429622305402</v>
      </c>
      <c r="L14" s="370">
        <v>104.392134772538</v>
      </c>
      <c r="M14" s="370">
        <v>541.39964071499003</v>
      </c>
      <c r="N14" s="370">
        <v>0.27157922363696996</v>
      </c>
      <c r="O14" s="370">
        <v>424.97634504134993</v>
      </c>
      <c r="P14" s="370">
        <v>0</v>
      </c>
      <c r="Q14" s="370">
        <v>9458.1501219227212</v>
      </c>
      <c r="R14" s="370">
        <v>414.80408559537443</v>
      </c>
    </row>
    <row r="15" spans="2:21">
      <c r="B15" s="417" t="s">
        <v>739</v>
      </c>
      <c r="C15" s="418" t="s">
        <v>740</v>
      </c>
      <c r="D15" s="370">
        <v>16230.709511124012</v>
      </c>
      <c r="E15" s="370">
        <v>13374.861500312658</v>
      </c>
      <c r="F15" s="370">
        <v>2855.8480108113313</v>
      </c>
      <c r="G15" s="370">
        <v>1121.0478061846663</v>
      </c>
      <c r="H15" s="370">
        <v>4.187672504</v>
      </c>
      <c r="I15" s="370">
        <v>829.7529137806664</v>
      </c>
      <c r="J15" s="370">
        <v>366.32275515874505</v>
      </c>
      <c r="K15" s="370">
        <v>262.686636884763</v>
      </c>
      <c r="L15" s="370">
        <v>103.63611827398201</v>
      </c>
      <c r="M15" s="370">
        <v>540.74682934499003</v>
      </c>
      <c r="N15" s="370">
        <v>0.27157922363696996</v>
      </c>
      <c r="O15" s="370">
        <v>424.33832840134994</v>
      </c>
      <c r="P15" s="370">
        <v>0</v>
      </c>
      <c r="Q15" s="370">
        <v>7474.7569510353906</v>
      </c>
      <c r="R15" s="370">
        <v>414.38865541537416</v>
      </c>
    </row>
    <row r="16" spans="2:21">
      <c r="B16" s="417" t="s">
        <v>741</v>
      </c>
      <c r="C16" s="99" t="s">
        <v>742</v>
      </c>
      <c r="D16" s="370">
        <v>30855.912613125762</v>
      </c>
      <c r="E16" s="370">
        <v>28141.278768466269</v>
      </c>
      <c r="F16" s="370">
        <v>2714.6338446593236</v>
      </c>
      <c r="G16" s="370">
        <v>1497.037688247334</v>
      </c>
      <c r="H16" s="370">
        <v>27.124816162000002</v>
      </c>
      <c r="I16" s="370">
        <v>947.80051724533496</v>
      </c>
      <c r="J16" s="370">
        <v>179.39370001182698</v>
      </c>
      <c r="K16" s="370">
        <v>127.658773925153</v>
      </c>
      <c r="L16" s="370">
        <v>51.734926086674008</v>
      </c>
      <c r="M16" s="370">
        <v>328.10106453142998</v>
      </c>
      <c r="N16" s="370">
        <v>2.2245524142773001</v>
      </c>
      <c r="O16" s="370">
        <v>267.15938058286702</v>
      </c>
      <c r="P16" s="370">
        <v>0</v>
      </c>
      <c r="Q16" s="370">
        <v>26478.153681147658</v>
      </c>
      <c r="R16" s="370">
        <v>1024.04075246138</v>
      </c>
    </row>
    <row r="17" spans="2:18">
      <c r="B17" s="414" t="s">
        <v>743</v>
      </c>
      <c r="C17" s="142" t="s">
        <v>744</v>
      </c>
      <c r="D17" s="255">
        <v>0</v>
      </c>
      <c r="E17" s="255">
        <v>0</v>
      </c>
      <c r="F17" s="255">
        <v>0</v>
      </c>
      <c r="G17" s="255">
        <v>0</v>
      </c>
      <c r="H17" s="255">
        <v>0</v>
      </c>
      <c r="I17" s="255">
        <v>0</v>
      </c>
      <c r="J17" s="255">
        <v>0</v>
      </c>
      <c r="K17" s="255">
        <v>0</v>
      </c>
      <c r="L17" s="255">
        <v>0</v>
      </c>
      <c r="M17" s="255">
        <v>0</v>
      </c>
      <c r="N17" s="255">
        <v>0</v>
      </c>
      <c r="O17" s="255">
        <v>0</v>
      </c>
      <c r="P17" s="255">
        <v>0</v>
      </c>
      <c r="Q17" s="255">
        <v>0</v>
      </c>
      <c r="R17" s="255">
        <v>0</v>
      </c>
    </row>
    <row r="18" spans="2:18">
      <c r="B18" s="420" t="s">
        <v>745</v>
      </c>
      <c r="C18" s="416" t="s">
        <v>730</v>
      </c>
      <c r="D18" s="370">
        <v>0</v>
      </c>
      <c r="E18" s="370">
        <v>0</v>
      </c>
      <c r="F18" s="370">
        <v>0</v>
      </c>
      <c r="G18" s="370">
        <v>0</v>
      </c>
      <c r="H18" s="370">
        <v>0</v>
      </c>
      <c r="I18" s="370">
        <v>0</v>
      </c>
      <c r="J18" s="370">
        <v>0</v>
      </c>
      <c r="K18" s="370">
        <v>0</v>
      </c>
      <c r="L18" s="370">
        <v>0</v>
      </c>
      <c r="M18" s="370">
        <v>0</v>
      </c>
      <c r="N18" s="370">
        <v>0</v>
      </c>
      <c r="O18" s="370">
        <v>0</v>
      </c>
      <c r="P18" s="370">
        <v>0</v>
      </c>
      <c r="Q18" s="370">
        <v>0</v>
      </c>
      <c r="R18" s="370">
        <v>0</v>
      </c>
    </row>
    <row r="19" spans="2:18">
      <c r="B19" s="420" t="s">
        <v>746</v>
      </c>
      <c r="C19" s="416" t="s">
        <v>732</v>
      </c>
      <c r="D19" s="370">
        <v>0</v>
      </c>
      <c r="E19" s="370">
        <v>0</v>
      </c>
      <c r="F19" s="370">
        <v>0</v>
      </c>
      <c r="G19" s="370">
        <v>0</v>
      </c>
      <c r="H19" s="370">
        <v>0</v>
      </c>
      <c r="I19" s="370">
        <v>0</v>
      </c>
      <c r="J19" s="370">
        <v>0</v>
      </c>
      <c r="K19" s="370">
        <v>0</v>
      </c>
      <c r="L19" s="370">
        <v>0</v>
      </c>
      <c r="M19" s="370">
        <v>0</v>
      </c>
      <c r="N19" s="370">
        <v>0</v>
      </c>
      <c r="O19" s="370">
        <v>0</v>
      </c>
      <c r="P19" s="370">
        <v>0</v>
      </c>
      <c r="Q19" s="370">
        <v>0</v>
      </c>
      <c r="R19" s="370">
        <v>0</v>
      </c>
    </row>
    <row r="20" spans="2:18">
      <c r="B20" s="415" t="s">
        <v>747</v>
      </c>
      <c r="C20" s="416" t="s">
        <v>734</v>
      </c>
      <c r="D20" s="370">
        <v>0</v>
      </c>
      <c r="E20" s="370">
        <v>0</v>
      </c>
      <c r="F20" s="370">
        <v>0</v>
      </c>
      <c r="G20" s="370">
        <v>0</v>
      </c>
      <c r="H20" s="370">
        <v>0</v>
      </c>
      <c r="I20" s="370">
        <v>0</v>
      </c>
      <c r="J20" s="370">
        <v>0</v>
      </c>
      <c r="K20" s="370">
        <v>0</v>
      </c>
      <c r="L20" s="370">
        <v>0</v>
      </c>
      <c r="M20" s="370">
        <v>0</v>
      </c>
      <c r="N20" s="370">
        <v>0</v>
      </c>
      <c r="O20" s="370">
        <v>0</v>
      </c>
      <c r="P20" s="370">
        <v>0</v>
      </c>
      <c r="Q20" s="370">
        <v>0</v>
      </c>
      <c r="R20" s="370">
        <v>0</v>
      </c>
    </row>
    <row r="21" spans="2:18">
      <c r="B21" s="98" t="s">
        <v>748</v>
      </c>
      <c r="C21" s="416" t="s">
        <v>736</v>
      </c>
      <c r="D21" s="370">
        <v>0</v>
      </c>
      <c r="E21" s="370">
        <v>0</v>
      </c>
      <c r="F21" s="370">
        <v>0</v>
      </c>
      <c r="G21" s="370">
        <v>0</v>
      </c>
      <c r="H21" s="370">
        <v>0</v>
      </c>
      <c r="I21" s="370">
        <v>0</v>
      </c>
      <c r="J21" s="370">
        <v>0</v>
      </c>
      <c r="K21" s="370">
        <v>0</v>
      </c>
      <c r="L21" s="370">
        <v>0</v>
      </c>
      <c r="M21" s="370">
        <v>0</v>
      </c>
      <c r="N21" s="370">
        <v>0</v>
      </c>
      <c r="O21" s="370">
        <v>0</v>
      </c>
      <c r="P21" s="370">
        <v>0</v>
      </c>
      <c r="Q21" s="370">
        <v>0</v>
      </c>
      <c r="R21" s="370">
        <v>0</v>
      </c>
    </row>
    <row r="22" spans="2:18">
      <c r="B22" s="420" t="s">
        <v>749</v>
      </c>
      <c r="C22" s="416" t="s">
        <v>738</v>
      </c>
      <c r="D22" s="370">
        <v>0</v>
      </c>
      <c r="E22" s="370">
        <v>0</v>
      </c>
      <c r="F22" s="370">
        <v>0</v>
      </c>
      <c r="G22" s="370">
        <v>0</v>
      </c>
      <c r="H22" s="370">
        <v>0</v>
      </c>
      <c r="I22" s="370">
        <v>0</v>
      </c>
      <c r="J22" s="370">
        <v>0</v>
      </c>
      <c r="K22" s="370">
        <v>0</v>
      </c>
      <c r="L22" s="370">
        <v>0</v>
      </c>
      <c r="M22" s="370">
        <v>0</v>
      </c>
      <c r="N22" s="370">
        <v>0</v>
      </c>
      <c r="O22" s="370">
        <v>0</v>
      </c>
      <c r="P22" s="370">
        <v>0</v>
      </c>
      <c r="Q22" s="370">
        <v>0</v>
      </c>
      <c r="R22" s="370">
        <v>0</v>
      </c>
    </row>
    <row r="23" spans="2:18">
      <c r="B23" s="414" t="s">
        <v>750</v>
      </c>
      <c r="C23" s="142" t="s">
        <v>520</v>
      </c>
      <c r="D23" s="255">
        <v>39639.798975650046</v>
      </c>
      <c r="E23" s="255">
        <v>37004.310675310051</v>
      </c>
      <c r="F23" s="255">
        <v>2635.4883003400023</v>
      </c>
      <c r="G23" s="255">
        <v>907.00047074999998</v>
      </c>
      <c r="H23" s="255">
        <v>6.1949790399999998</v>
      </c>
      <c r="I23" s="255">
        <v>604.81494175000012</v>
      </c>
      <c r="J23" s="255">
        <v>28.220634296173905</v>
      </c>
      <c r="K23" s="255">
        <v>20.20936471030241</v>
      </c>
      <c r="L23" s="255">
        <v>8.011269585871938</v>
      </c>
      <c r="M23" s="255">
        <v>56.304905170992413</v>
      </c>
      <c r="N23" s="255">
        <v>0.16498894443599998</v>
      </c>
      <c r="O23" s="255">
        <v>35.494987949693318</v>
      </c>
      <c r="P23" s="254">
        <v>0</v>
      </c>
      <c r="Q23" s="255">
        <v>3812.6560427373079</v>
      </c>
      <c r="R23" s="255">
        <v>41.183499032114</v>
      </c>
    </row>
    <row r="24" spans="2:18">
      <c r="B24" s="415" t="s">
        <v>751</v>
      </c>
      <c r="C24" s="99" t="s">
        <v>730</v>
      </c>
      <c r="D24" s="370">
        <v>0</v>
      </c>
      <c r="E24" s="370">
        <v>0</v>
      </c>
      <c r="F24" s="370">
        <v>0</v>
      </c>
      <c r="G24" s="370">
        <v>0</v>
      </c>
      <c r="H24" s="370">
        <v>0</v>
      </c>
      <c r="I24" s="370">
        <v>0</v>
      </c>
      <c r="J24" s="370">
        <v>0</v>
      </c>
      <c r="K24" s="370">
        <v>0</v>
      </c>
      <c r="L24" s="370">
        <v>0</v>
      </c>
      <c r="M24" s="370">
        <v>0</v>
      </c>
      <c r="N24" s="370">
        <v>0</v>
      </c>
      <c r="O24" s="370">
        <v>0</v>
      </c>
      <c r="P24" s="104"/>
      <c r="Q24" s="370">
        <v>0</v>
      </c>
      <c r="R24" s="370">
        <v>0</v>
      </c>
    </row>
    <row r="25" spans="2:18">
      <c r="B25" s="415" t="s">
        <v>752</v>
      </c>
      <c r="C25" s="416" t="s">
        <v>732</v>
      </c>
      <c r="D25" s="370">
        <v>103.66972840000001</v>
      </c>
      <c r="E25" s="370">
        <v>103.49837162</v>
      </c>
      <c r="F25" s="370">
        <v>0.17135677999999999</v>
      </c>
      <c r="G25" s="370">
        <v>0</v>
      </c>
      <c r="H25" s="370">
        <v>0</v>
      </c>
      <c r="I25" s="370">
        <v>0</v>
      </c>
      <c r="J25" s="370">
        <v>0.16457409192</v>
      </c>
      <c r="K25" s="370">
        <v>0.15634583191999998</v>
      </c>
      <c r="L25" s="370">
        <v>8.2282599999999994E-3</v>
      </c>
      <c r="M25" s="370">
        <v>0</v>
      </c>
      <c r="N25" s="370">
        <v>0</v>
      </c>
      <c r="O25" s="370">
        <v>0</v>
      </c>
      <c r="P25" s="421"/>
      <c r="Q25" s="370">
        <v>2.21996116</v>
      </c>
      <c r="R25" s="370">
        <v>0</v>
      </c>
    </row>
    <row r="26" spans="2:18">
      <c r="B26" s="415" t="s">
        <v>753</v>
      </c>
      <c r="C26" s="416" t="s">
        <v>734</v>
      </c>
      <c r="D26" s="370">
        <v>529.45887346000006</v>
      </c>
      <c r="E26" s="370">
        <v>529.45887346000006</v>
      </c>
      <c r="F26" s="370">
        <v>0</v>
      </c>
      <c r="G26" s="370">
        <v>0</v>
      </c>
      <c r="H26" s="370">
        <v>0</v>
      </c>
      <c r="I26" s="370">
        <v>0</v>
      </c>
      <c r="J26" s="370">
        <v>0.27232765982724</v>
      </c>
      <c r="K26" s="370">
        <v>0.27232765982724</v>
      </c>
      <c r="L26" s="370">
        <v>0</v>
      </c>
      <c r="M26" s="370">
        <v>0</v>
      </c>
      <c r="N26" s="370">
        <v>0</v>
      </c>
      <c r="O26" s="370">
        <v>0</v>
      </c>
      <c r="P26" s="105"/>
      <c r="Q26" s="370">
        <v>1.1552531669999999</v>
      </c>
      <c r="R26" s="370">
        <v>0</v>
      </c>
    </row>
    <row r="27" spans="2:18">
      <c r="B27" s="415" t="s">
        <v>754</v>
      </c>
      <c r="C27" s="416" t="s">
        <v>736</v>
      </c>
      <c r="D27" s="370">
        <v>2250.7602669700004</v>
      </c>
      <c r="E27" s="370">
        <v>2111.4251905800002</v>
      </c>
      <c r="F27" s="370">
        <v>139.33507639000001</v>
      </c>
      <c r="G27" s="370">
        <v>4.9448992199999999</v>
      </c>
      <c r="H27" s="370">
        <v>0</v>
      </c>
      <c r="I27" s="370">
        <v>2.7572672900000001</v>
      </c>
      <c r="J27" s="370">
        <v>0.98748483924196995</v>
      </c>
      <c r="K27" s="370">
        <v>0.54437040797676994</v>
      </c>
      <c r="L27" s="370">
        <v>0.443114431265208</v>
      </c>
      <c r="M27" s="370">
        <v>0.85418627283541992</v>
      </c>
      <c r="N27" s="370">
        <v>0</v>
      </c>
      <c r="O27" s="370">
        <v>0.64962609283542005</v>
      </c>
      <c r="P27" s="421"/>
      <c r="Q27" s="370">
        <v>111.80076453558401</v>
      </c>
      <c r="R27" s="370">
        <v>1.4735959599999999</v>
      </c>
    </row>
    <row r="28" spans="2:18">
      <c r="B28" s="415" t="s">
        <v>755</v>
      </c>
      <c r="C28" s="416" t="s">
        <v>738</v>
      </c>
      <c r="D28" s="370">
        <v>15376.89060588</v>
      </c>
      <c r="E28" s="370">
        <v>13856.41520768002</v>
      </c>
      <c r="F28" s="370">
        <v>1520.4753982000011</v>
      </c>
      <c r="G28" s="370">
        <v>616.77501448999999</v>
      </c>
      <c r="H28" s="370">
        <v>0.35007085999999998</v>
      </c>
      <c r="I28" s="370">
        <v>506.98208168000008</v>
      </c>
      <c r="J28" s="370">
        <v>13.908404279387899</v>
      </c>
      <c r="K28" s="370">
        <v>10.893436023447299</v>
      </c>
      <c r="L28" s="370">
        <v>3.0149682559406799</v>
      </c>
      <c r="M28" s="370">
        <v>35.764217101374996</v>
      </c>
      <c r="N28" s="370">
        <v>8.8729599999999992E-3</v>
      </c>
      <c r="O28" s="370">
        <v>25.760013191374998</v>
      </c>
      <c r="P28" s="421"/>
      <c r="Q28" s="370">
        <v>2439.6128545804399</v>
      </c>
      <c r="R28" s="370">
        <v>24.127274002114</v>
      </c>
    </row>
    <row r="29" spans="2:18">
      <c r="B29" s="415" t="s">
        <v>756</v>
      </c>
      <c r="C29" s="416" t="s">
        <v>742</v>
      </c>
      <c r="D29" s="370">
        <v>21379.019500940049</v>
      </c>
      <c r="E29" s="370">
        <v>20403.513031970029</v>
      </c>
      <c r="F29" s="370">
        <v>975.50646897000104</v>
      </c>
      <c r="G29" s="370">
        <v>285.28055704000002</v>
      </c>
      <c r="H29" s="370">
        <v>5.84490818</v>
      </c>
      <c r="I29" s="370">
        <v>95.075592780000008</v>
      </c>
      <c r="J29" s="370">
        <v>12.887843425796799</v>
      </c>
      <c r="K29" s="370">
        <v>8.3428847871311014</v>
      </c>
      <c r="L29" s="370">
        <v>4.5449586386660501</v>
      </c>
      <c r="M29" s="370">
        <v>19.686501796782</v>
      </c>
      <c r="N29" s="370">
        <v>0.156115984436</v>
      </c>
      <c r="O29" s="370">
        <v>9.0853486654829005</v>
      </c>
      <c r="P29" s="421"/>
      <c r="Q29" s="370">
        <v>1257.8672092942841</v>
      </c>
      <c r="R29" s="370">
        <v>15.582629069999999</v>
      </c>
    </row>
    <row r="30" spans="2:18">
      <c r="B30" s="414" t="s">
        <v>757</v>
      </c>
      <c r="C30" s="142" t="s">
        <v>267</v>
      </c>
      <c r="D30" s="255">
        <v>105121.70739522848</v>
      </c>
      <c r="E30" s="255">
        <v>96649.031725236986</v>
      </c>
      <c r="F30" s="255">
        <v>8472.6756699913258</v>
      </c>
      <c r="G30" s="255">
        <v>3630.7260242600005</v>
      </c>
      <c r="H30" s="255">
        <v>37.535899116000003</v>
      </c>
      <c r="I30" s="255">
        <v>2455.832187674001</v>
      </c>
      <c r="J30" s="255">
        <v>639.06710824641652</v>
      </c>
      <c r="K30" s="255">
        <v>461.74168217379304</v>
      </c>
      <c r="L30" s="255">
        <v>177.32542607261894</v>
      </c>
      <c r="M30" s="255">
        <v>980.18338397753132</v>
      </c>
      <c r="N30" s="255">
        <v>2.6666998423502699</v>
      </c>
      <c r="O30" s="255">
        <v>771.04051951402926</v>
      </c>
      <c r="P30" s="254">
        <v>0</v>
      </c>
      <c r="Q30" s="255">
        <v>40446.412997519365</v>
      </c>
      <c r="R30" s="255">
        <v>1519.6814046183279</v>
      </c>
    </row>
  </sheetData>
  <mergeCells count="14">
    <mergeCell ref="B2:K2"/>
    <mergeCell ref="B5:C7"/>
    <mergeCell ref="D5:I5"/>
    <mergeCell ref="J5:O5"/>
    <mergeCell ref="P5:P7"/>
    <mergeCell ref="B3:K3"/>
    <mergeCell ref="B4:K4"/>
    <mergeCell ref="Q5:R5"/>
    <mergeCell ref="D6:F6"/>
    <mergeCell ref="G6:I6"/>
    <mergeCell ref="J6:L6"/>
    <mergeCell ref="M6:O6"/>
    <mergeCell ref="Q6:Q7"/>
    <mergeCell ref="R6:R7"/>
  </mergeCells>
  <conditionalFormatting sqref="P23">
    <cfRule type="cellIs" dxfId="4" priority="2" stopIfTrue="1" operator="lessThan">
      <formula>0</formula>
    </cfRule>
  </conditionalFormatting>
  <conditionalFormatting sqref="P30">
    <cfRule type="cellIs" dxfId="3" priority="1" stopIfTrue="1" operator="lessThan">
      <formula>0</formula>
    </cfRule>
  </conditionalFormatting>
  <hyperlinks>
    <hyperlink ref="U2" location="'Index '!A1" display="Return to index" xr:uid="{710810E0-A919-4C86-9C10-C5FCB16C813D}"/>
  </hyperlinks>
  <pageMargins left="0.7" right="0.7" top="0.75" bottom="0.75" header="0.3" footer="0.3"/>
  <pageSetup paperSize="9" scale="39" fitToHeight="0" orientation="landscape" r:id="rId1"/>
  <ignoredErrors>
    <ignoredError sqref="B8:B3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codeName="Ark26">
    <pageSetUpPr fitToPage="1"/>
  </sheetPr>
  <dimension ref="B2:N34"/>
  <sheetViews>
    <sheetView zoomScale="90" zoomScaleNormal="90" workbookViewId="0">
      <selection activeCell="E17" sqref="E17"/>
    </sheetView>
  </sheetViews>
  <sheetFormatPr defaultColWidth="8.5703125" defaultRowHeight="15"/>
  <cols>
    <col min="1" max="1" width="6.28515625" style="21" customWidth="1"/>
    <col min="2" max="2" width="11.28515625" style="21" customWidth="1"/>
    <col min="3" max="3" width="25.5703125" style="21" customWidth="1"/>
    <col min="4" max="4" width="17.42578125" style="21" customWidth="1"/>
    <col min="5" max="5" width="16.5703125" style="21" customWidth="1"/>
    <col min="6" max="6" width="21.5703125" style="21" customWidth="1"/>
    <col min="7" max="7" width="17.42578125" style="21" customWidth="1"/>
    <col min="8" max="8" width="21.5703125" style="21" customWidth="1"/>
    <col min="9" max="9" width="14.5703125" style="21" customWidth="1"/>
    <col min="10" max="11" width="10.7109375" style="21" customWidth="1"/>
    <col min="12" max="12" width="15.7109375" style="21" customWidth="1"/>
    <col min="13" max="16384" width="8.5703125" style="21"/>
  </cols>
  <sheetData>
    <row r="2" spans="2:14" ht="21">
      <c r="B2" s="85" t="s">
        <v>758</v>
      </c>
      <c r="L2" s="201" t="s">
        <v>152</v>
      </c>
      <c r="N2" s="186"/>
    </row>
    <row r="3" spans="2:14" ht="21">
      <c r="B3" s="85"/>
    </row>
    <row r="4" spans="2:14">
      <c r="B4" s="79"/>
    </row>
    <row r="5" spans="2:14">
      <c r="B5" s="736" t="s">
        <v>269</v>
      </c>
      <c r="C5" s="737"/>
      <c r="D5" s="740" t="s">
        <v>759</v>
      </c>
      <c r="E5" s="740"/>
      <c r="F5" s="740"/>
      <c r="G5" s="740"/>
      <c r="H5" s="740"/>
      <c r="I5" s="740"/>
    </row>
    <row r="6" spans="2:14">
      <c r="B6" s="738"/>
      <c r="C6" s="739"/>
      <c r="D6" s="504" t="s">
        <v>760</v>
      </c>
      <c r="E6" s="504" t="s">
        <v>761</v>
      </c>
      <c r="F6" s="504" t="s">
        <v>762</v>
      </c>
      <c r="G6" s="504" t="s">
        <v>763</v>
      </c>
      <c r="H6" s="504" t="s">
        <v>764</v>
      </c>
      <c r="I6" s="504" t="s">
        <v>267</v>
      </c>
    </row>
    <row r="7" spans="2:14">
      <c r="B7" s="500">
        <v>1</v>
      </c>
      <c r="C7" s="503" t="s">
        <v>728</v>
      </c>
      <c r="D7" s="370">
        <v>9190.328653991186</v>
      </c>
      <c r="E7" s="370">
        <v>10179.667315603667</v>
      </c>
      <c r="F7" s="370">
        <v>13847.503701115134</v>
      </c>
      <c r="G7" s="370">
        <v>21122.169746230018</v>
      </c>
      <c r="H7" s="370">
        <v>0</v>
      </c>
      <c r="I7" s="370">
        <v>54339.66941694</v>
      </c>
    </row>
    <row r="8" spans="2:14">
      <c r="B8" s="500">
        <v>2</v>
      </c>
      <c r="C8" s="503" t="s">
        <v>765</v>
      </c>
      <c r="D8" s="370">
        <v>0</v>
      </c>
      <c r="E8" s="370">
        <v>0</v>
      </c>
      <c r="F8" s="370">
        <v>0</v>
      </c>
      <c r="G8" s="370">
        <v>0</v>
      </c>
      <c r="H8" s="370">
        <v>0</v>
      </c>
      <c r="I8" s="370">
        <v>0</v>
      </c>
    </row>
    <row r="9" spans="2:14">
      <c r="B9" s="422">
        <v>3</v>
      </c>
      <c r="C9" s="423" t="s">
        <v>267</v>
      </c>
      <c r="D9" s="255">
        <f>D7+D8</f>
        <v>9190.328653991186</v>
      </c>
      <c r="E9" s="255">
        <f t="shared" ref="E9:H9" si="0">E7+E8</f>
        <v>10179.667315603667</v>
      </c>
      <c r="F9" s="255">
        <f t="shared" si="0"/>
        <v>13847.503701115134</v>
      </c>
      <c r="G9" s="255">
        <f t="shared" si="0"/>
        <v>21122.169746230018</v>
      </c>
      <c r="H9" s="505">
        <f t="shared" si="0"/>
        <v>0</v>
      </c>
      <c r="I9" s="255">
        <f>I7+I8</f>
        <v>54339.66941694</v>
      </c>
    </row>
    <row r="34" spans="6:6">
      <c r="F34" s="179"/>
    </row>
  </sheetData>
  <mergeCells count="2">
    <mergeCell ref="B5:C6"/>
    <mergeCell ref="D5:I5"/>
  </mergeCells>
  <hyperlinks>
    <hyperlink ref="L2" location="'Index '!A1" display="Return to index" xr:uid="{85777CF7-9EAF-41A9-ACC8-07EB015CE037}"/>
  </hyperlinks>
  <pageMargins left="0.7" right="0.7" top="0.75" bottom="0.75" header="0.3" footer="0.3"/>
  <pageSetup paperSize="9" scale="6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codeName="Ark27">
    <pageSetUpPr fitToPage="1"/>
  </sheetPr>
  <dimension ref="B2:H32"/>
  <sheetViews>
    <sheetView showGridLines="0" zoomScale="90" zoomScaleNormal="90" workbookViewId="0"/>
  </sheetViews>
  <sheetFormatPr defaultColWidth="9.28515625" defaultRowHeight="15"/>
  <cols>
    <col min="1" max="1" width="7" style="34" customWidth="1"/>
    <col min="2" max="2" width="4.5703125" style="34" customWidth="1"/>
    <col min="3" max="3" width="47.28515625" style="34" customWidth="1"/>
    <col min="4" max="4" width="25.5703125" style="34" customWidth="1"/>
    <col min="5" max="5" width="13.28515625" style="34" customWidth="1"/>
    <col min="6" max="7" width="10.7109375" style="34" customWidth="1"/>
    <col min="8" max="8" width="15.7109375" style="34" customWidth="1"/>
    <col min="9" max="16384" width="9.28515625" style="34"/>
  </cols>
  <sheetData>
    <row r="2" spans="2:8" ht="21">
      <c r="B2" s="85" t="s">
        <v>766</v>
      </c>
      <c r="H2" s="201" t="s">
        <v>152</v>
      </c>
    </row>
    <row r="3" spans="2:8" ht="21">
      <c r="B3" s="85"/>
    </row>
    <row r="4" spans="2:8" ht="15.75">
      <c r="B4" s="35"/>
      <c r="C4" s="36"/>
      <c r="D4" s="36"/>
    </row>
    <row r="5" spans="2:8">
      <c r="B5" s="662" t="s">
        <v>269</v>
      </c>
      <c r="C5" s="663"/>
      <c r="D5" s="524" t="s">
        <v>767</v>
      </c>
    </row>
    <row r="6" spans="2:8">
      <c r="B6" s="424" t="s">
        <v>727</v>
      </c>
      <c r="C6" s="425" t="s">
        <v>768</v>
      </c>
      <c r="D6" s="426">
        <v>2817.0806770850054</v>
      </c>
    </row>
    <row r="7" spans="2:8">
      <c r="B7" s="427" t="s">
        <v>729</v>
      </c>
      <c r="C7" s="262" t="s">
        <v>769</v>
      </c>
      <c r="D7" s="428">
        <v>537.07330867333428</v>
      </c>
    </row>
    <row r="8" spans="2:8">
      <c r="B8" s="427" t="s">
        <v>731</v>
      </c>
      <c r="C8" s="262" t="s">
        <v>770</v>
      </c>
      <c r="D8" s="428">
        <v>-630.42843224833393</v>
      </c>
    </row>
    <row r="9" spans="2:8">
      <c r="B9" s="427" t="s">
        <v>733</v>
      </c>
      <c r="C9" s="429" t="s">
        <v>771</v>
      </c>
      <c r="D9" s="428">
        <v>-45.199271079999995</v>
      </c>
    </row>
    <row r="10" spans="2:8">
      <c r="B10" s="427" t="s">
        <v>735</v>
      </c>
      <c r="C10" s="100" t="s">
        <v>772</v>
      </c>
      <c r="D10" s="428">
        <v>-585.22916116833312</v>
      </c>
    </row>
    <row r="11" spans="2:8">
      <c r="B11" s="430" t="s">
        <v>737</v>
      </c>
      <c r="C11" s="425" t="s">
        <v>773</v>
      </c>
      <c r="D11" s="426">
        <f>SUM(D6:D8)</f>
        <v>2723.7255535100057</v>
      </c>
    </row>
    <row r="32" spans="6:6">
      <c r="F32" s="181"/>
    </row>
  </sheetData>
  <mergeCells count="1">
    <mergeCell ref="B5:C5"/>
  </mergeCells>
  <hyperlinks>
    <hyperlink ref="H2" location="'Index '!A1" display="Return to index" xr:uid="{8E3BDC3E-C4D8-4FDB-817E-5663DFD2EFD6}"/>
  </hyperlinks>
  <pageMargins left="0.70866141732283472" right="0.70866141732283472" top="0.74803149606299213" bottom="0.74803149606299213" header="0.31496062992125984" footer="0.31496062992125984"/>
  <pageSetup paperSize="9" scale="97" fitToHeight="0" orientation="landscape" r:id="rId1"/>
  <ignoredErrors>
    <ignoredError sqref="B6:B11" numberStoredAsText="1"/>
    <ignoredError sqref="D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codeName="Ark29">
    <pageSetUpPr fitToPage="1"/>
  </sheetPr>
  <dimension ref="B2:N65"/>
  <sheetViews>
    <sheetView showGridLines="0" zoomScale="90" zoomScaleNormal="90" workbookViewId="0">
      <selection activeCell="R16" sqref="R16"/>
    </sheetView>
  </sheetViews>
  <sheetFormatPr defaultColWidth="9.28515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7109375" customWidth="1"/>
    <col min="12" max="13" width="10.7109375" customWidth="1"/>
    <col min="14" max="14" width="15.7109375" customWidth="1"/>
  </cols>
  <sheetData>
    <row r="2" spans="2:14" ht="21">
      <c r="B2" s="85" t="s">
        <v>790</v>
      </c>
      <c r="C2" s="85"/>
      <c r="D2" s="85"/>
      <c r="F2" s="85"/>
      <c r="H2" s="33"/>
      <c r="I2" s="33"/>
      <c r="J2" s="33"/>
      <c r="K2" s="33"/>
      <c r="N2" s="201" t="s">
        <v>152</v>
      </c>
    </row>
    <row r="3" spans="2:14" ht="15.75">
      <c r="B3" s="33"/>
      <c r="C3" s="33"/>
      <c r="D3" s="33"/>
      <c r="E3" s="33"/>
      <c r="F3" s="33"/>
      <c r="G3" s="33"/>
      <c r="H3" s="33"/>
      <c r="I3" s="33"/>
      <c r="J3" s="33"/>
      <c r="K3" s="33"/>
    </row>
    <row r="4" spans="2:14" ht="15.75">
      <c r="B4" s="33"/>
      <c r="C4" s="33"/>
      <c r="D4" s="33"/>
      <c r="E4" s="33"/>
      <c r="F4" s="33"/>
      <c r="G4" s="33"/>
      <c r="H4" s="33"/>
      <c r="I4" s="33"/>
      <c r="J4" s="33"/>
      <c r="K4" s="33"/>
    </row>
    <row r="5" spans="2:14" ht="72" customHeight="1">
      <c r="B5" s="691" t="s">
        <v>269</v>
      </c>
      <c r="C5" s="692"/>
      <c r="D5" s="650" t="s">
        <v>791</v>
      </c>
      <c r="E5" s="650"/>
      <c r="F5" s="650"/>
      <c r="G5" s="650"/>
      <c r="H5" s="650" t="s">
        <v>713</v>
      </c>
      <c r="I5" s="650"/>
      <c r="J5" s="667" t="s">
        <v>792</v>
      </c>
      <c r="K5" s="650"/>
    </row>
    <row r="6" spans="2:14" ht="23.25" customHeight="1">
      <c r="B6" s="747"/>
      <c r="C6" s="748"/>
      <c r="D6" s="650" t="s">
        <v>793</v>
      </c>
      <c r="E6" s="751" t="s">
        <v>794</v>
      </c>
      <c r="F6" s="751"/>
      <c r="G6" s="751"/>
      <c r="H6" s="650" t="s">
        <v>795</v>
      </c>
      <c r="I6" s="650" t="s">
        <v>796</v>
      </c>
      <c r="J6" s="143"/>
      <c r="K6" s="650" t="s">
        <v>797</v>
      </c>
    </row>
    <row r="7" spans="2:14" ht="44.25" customHeight="1">
      <c r="B7" s="749"/>
      <c r="C7" s="750"/>
      <c r="D7" s="650"/>
      <c r="E7" s="144"/>
      <c r="F7" s="250" t="s">
        <v>798</v>
      </c>
      <c r="G7" s="431" t="s">
        <v>799</v>
      </c>
      <c r="H7" s="650"/>
      <c r="I7" s="650"/>
      <c r="J7" s="145"/>
      <c r="K7" s="650"/>
    </row>
    <row r="8" spans="2:14" ht="30">
      <c r="B8" s="414" t="s">
        <v>725</v>
      </c>
      <c r="C8" s="253" t="s">
        <v>726</v>
      </c>
      <c r="D8" s="432">
        <v>0</v>
      </c>
      <c r="E8" s="432">
        <v>0</v>
      </c>
      <c r="F8" s="432">
        <v>0</v>
      </c>
      <c r="G8" s="432">
        <v>0</v>
      </c>
      <c r="H8" s="432">
        <v>0</v>
      </c>
      <c r="I8" s="432">
        <v>0</v>
      </c>
      <c r="J8" s="146">
        <v>0</v>
      </c>
      <c r="K8" s="432">
        <v>0</v>
      </c>
    </row>
    <row r="9" spans="2:14">
      <c r="B9" s="414" t="s">
        <v>727</v>
      </c>
      <c r="C9" s="253" t="s">
        <v>728</v>
      </c>
      <c r="D9" s="255">
        <f t="shared" ref="D9:K9" si="0">SUM(D10:D15)</f>
        <v>3.2783918260000005</v>
      </c>
      <c r="E9" s="255">
        <f t="shared" si="0"/>
        <v>443.65205096333295</v>
      </c>
      <c r="F9" s="255">
        <f t="shared" si="0"/>
        <v>443.02139905333297</v>
      </c>
      <c r="G9" s="255">
        <f t="shared" si="0"/>
        <v>409.449176329333</v>
      </c>
      <c r="H9" s="255">
        <f t="shared" si="0"/>
        <v>8.7098408704383998E-2</v>
      </c>
      <c r="I9" s="255">
        <f t="shared" si="0"/>
        <v>254.4931894060152</v>
      </c>
      <c r="J9" s="255">
        <f t="shared" si="0"/>
        <v>142.7220245625924</v>
      </c>
      <c r="K9" s="255">
        <f t="shared" si="0"/>
        <v>141.98644208259239</v>
      </c>
    </row>
    <row r="10" spans="2:14">
      <c r="B10" s="417" t="s">
        <v>729</v>
      </c>
      <c r="C10" s="268" t="s">
        <v>800</v>
      </c>
      <c r="D10" s="386">
        <v>0</v>
      </c>
      <c r="E10" s="386">
        <v>0</v>
      </c>
      <c r="F10" s="386">
        <v>0</v>
      </c>
      <c r="G10" s="386">
        <v>0</v>
      </c>
      <c r="H10" s="386">
        <v>0</v>
      </c>
      <c r="I10" s="386">
        <v>0</v>
      </c>
      <c r="J10" s="386">
        <v>0</v>
      </c>
      <c r="K10" s="386">
        <v>0</v>
      </c>
      <c r="N10" s="187"/>
    </row>
    <row r="11" spans="2:14">
      <c r="B11" s="417" t="s">
        <v>731</v>
      </c>
      <c r="C11" s="268" t="s">
        <v>801</v>
      </c>
      <c r="D11" s="386">
        <v>0</v>
      </c>
      <c r="E11" s="386">
        <v>0</v>
      </c>
      <c r="F11" s="386">
        <v>0</v>
      </c>
      <c r="G11" s="386">
        <v>0</v>
      </c>
      <c r="H11" s="386">
        <v>0</v>
      </c>
      <c r="I11" s="386">
        <v>0</v>
      </c>
      <c r="J11" s="386">
        <v>0</v>
      </c>
      <c r="K11" s="386">
        <v>0</v>
      </c>
    </row>
    <row r="12" spans="2:14">
      <c r="B12" s="417" t="s">
        <v>733</v>
      </c>
      <c r="C12" s="268" t="s">
        <v>802</v>
      </c>
      <c r="D12" s="386">
        <v>0</v>
      </c>
      <c r="E12" s="386">
        <v>0</v>
      </c>
      <c r="F12" s="386">
        <v>0</v>
      </c>
      <c r="G12" s="386">
        <v>0</v>
      </c>
      <c r="H12" s="386">
        <v>0</v>
      </c>
      <c r="I12" s="386">
        <v>0</v>
      </c>
      <c r="J12" s="386">
        <v>0</v>
      </c>
      <c r="K12" s="386">
        <v>0</v>
      </c>
    </row>
    <row r="13" spans="2:14">
      <c r="B13" s="417" t="s">
        <v>735</v>
      </c>
      <c r="C13" s="268" t="s">
        <v>803</v>
      </c>
      <c r="D13" s="386">
        <v>0</v>
      </c>
      <c r="E13" s="419">
        <v>25.292055701999999</v>
      </c>
      <c r="F13" s="419">
        <v>25.292055701999999</v>
      </c>
      <c r="G13" s="419">
        <v>24.604199921999999</v>
      </c>
      <c r="H13" s="386">
        <v>0</v>
      </c>
      <c r="I13" s="419">
        <v>20.088871207144201</v>
      </c>
      <c r="J13" s="419">
        <v>2.0403889899999998</v>
      </c>
      <c r="K13" s="419">
        <v>2.0403889899999998</v>
      </c>
    </row>
    <row r="14" spans="2:14">
      <c r="B14" s="417" t="s">
        <v>737</v>
      </c>
      <c r="C14" s="268" t="s">
        <v>804</v>
      </c>
      <c r="D14" s="386">
        <v>0</v>
      </c>
      <c r="E14" s="419">
        <v>237.16452005799999</v>
      </c>
      <c r="F14" s="419">
        <v>237.16452005799999</v>
      </c>
      <c r="G14" s="419">
        <v>219.796395488</v>
      </c>
      <c r="H14" s="386">
        <v>0</v>
      </c>
      <c r="I14" s="419">
        <v>158.37723370954001</v>
      </c>
      <c r="J14" s="419">
        <v>41.721864047387903</v>
      </c>
      <c r="K14" s="419">
        <v>41.721864047387903</v>
      </c>
    </row>
    <row r="15" spans="2:14">
      <c r="B15" s="417" t="s">
        <v>739</v>
      </c>
      <c r="C15" s="268" t="s">
        <v>805</v>
      </c>
      <c r="D15" s="419">
        <v>3.2783918260000005</v>
      </c>
      <c r="E15" s="419">
        <v>181.19547520333302</v>
      </c>
      <c r="F15" s="419">
        <v>180.56482329333301</v>
      </c>
      <c r="G15" s="419">
        <v>165.04858091933298</v>
      </c>
      <c r="H15" s="108">
        <v>8.7098408704383998E-2</v>
      </c>
      <c r="I15" s="419">
        <v>76.027084489331003</v>
      </c>
      <c r="J15" s="419">
        <v>98.959771525204488</v>
      </c>
      <c r="K15" s="419">
        <v>98.224189045204497</v>
      </c>
    </row>
    <row r="16" spans="2:14">
      <c r="B16" s="414" t="s">
        <v>741</v>
      </c>
      <c r="C16" s="253" t="s">
        <v>744</v>
      </c>
      <c r="D16" s="432">
        <v>0</v>
      </c>
      <c r="E16" s="432">
        <v>0</v>
      </c>
      <c r="F16" s="432">
        <v>0</v>
      </c>
      <c r="G16" s="432">
        <v>0</v>
      </c>
      <c r="H16" s="432">
        <v>0</v>
      </c>
      <c r="I16" s="432">
        <v>0</v>
      </c>
      <c r="J16" s="146">
        <v>0</v>
      </c>
      <c r="K16" s="432">
        <v>0</v>
      </c>
    </row>
    <row r="17" spans="2:11">
      <c r="B17" s="414" t="s">
        <v>743</v>
      </c>
      <c r="C17" s="253" t="s">
        <v>806</v>
      </c>
      <c r="D17" s="255">
        <v>8.1751229999999994E-2</v>
      </c>
      <c r="E17" s="255">
        <v>17.496568839999998</v>
      </c>
      <c r="F17" s="255">
        <v>17.48686721</v>
      </c>
      <c r="G17" s="255">
        <v>6.0011059500000012</v>
      </c>
      <c r="H17" s="255">
        <v>0</v>
      </c>
      <c r="I17" s="255">
        <v>5.8795202600000014</v>
      </c>
      <c r="J17" s="147">
        <v>1.8145783</v>
      </c>
      <c r="K17" s="255">
        <v>1.8145783</v>
      </c>
    </row>
    <row r="18" spans="2:11">
      <c r="B18" s="433">
        <v>100</v>
      </c>
      <c r="C18" s="425" t="s">
        <v>267</v>
      </c>
      <c r="D18" s="434">
        <v>3.3601430560000005</v>
      </c>
      <c r="E18" s="434">
        <v>461.14861980333296</v>
      </c>
      <c r="F18" s="434">
        <v>460.50826626333298</v>
      </c>
      <c r="G18" s="434">
        <v>415.45028227933301</v>
      </c>
      <c r="H18" s="434">
        <v>8.7098408704383998E-2</v>
      </c>
      <c r="I18" s="434">
        <v>260.37270966601523</v>
      </c>
      <c r="J18" s="434">
        <v>144.53660286259239</v>
      </c>
      <c r="K18" s="434">
        <v>143.80102038259238</v>
      </c>
    </row>
    <row r="19" spans="2:11" ht="15.75">
      <c r="B19" s="33"/>
      <c r="C19" s="33"/>
      <c r="D19" s="33"/>
      <c r="E19" s="33"/>
      <c r="F19" s="33"/>
      <c r="G19" s="33"/>
      <c r="H19" s="33"/>
      <c r="I19" s="33"/>
      <c r="J19" s="33"/>
      <c r="K19" s="33"/>
    </row>
    <row r="20" spans="2:11" ht="15.75">
      <c r="B20" s="741"/>
      <c r="C20" s="741"/>
      <c r="D20" s="33"/>
      <c r="E20" s="33"/>
      <c r="F20" s="33"/>
      <c r="G20" s="33"/>
      <c r="H20" s="33"/>
      <c r="I20" s="33"/>
      <c r="J20" s="33"/>
      <c r="K20" s="33"/>
    </row>
    <row r="21" spans="2:11" ht="15.75">
      <c r="B21" s="33"/>
      <c r="C21" s="33"/>
      <c r="D21" s="33"/>
      <c r="E21" s="33"/>
      <c r="F21" s="33"/>
      <c r="G21" s="33"/>
      <c r="H21" s="33"/>
      <c r="I21" s="33"/>
      <c r="J21" s="33"/>
      <c r="K21" s="33"/>
    </row>
    <row r="22" spans="2:11" ht="15.75">
      <c r="B22" s="741"/>
      <c r="C22" s="741"/>
      <c r="D22" s="33"/>
      <c r="E22" s="33"/>
      <c r="F22" s="33"/>
      <c r="G22" s="33"/>
      <c r="H22" s="33"/>
      <c r="I22" s="33"/>
      <c r="J22" s="33"/>
      <c r="K22" s="33"/>
    </row>
    <row r="23" spans="2:11" ht="36" customHeight="1">
      <c r="B23" s="742"/>
      <c r="C23" s="742"/>
      <c r="D23" s="742"/>
      <c r="E23" s="742"/>
      <c r="F23" s="742"/>
      <c r="G23" s="742"/>
      <c r="H23" s="742"/>
      <c r="I23" s="742"/>
      <c r="J23" s="742"/>
      <c r="K23" s="742"/>
    </row>
    <row r="24" spans="2:11">
      <c r="B24" s="744"/>
      <c r="C24" s="744"/>
      <c r="D24" s="744"/>
      <c r="E24" s="744"/>
      <c r="F24" s="744"/>
      <c r="G24" s="744"/>
      <c r="H24" s="744"/>
      <c r="I24" s="744"/>
      <c r="J24" s="744"/>
      <c r="K24" s="744"/>
    </row>
    <row r="25" spans="2:11" ht="36" customHeight="1">
      <c r="B25" s="742"/>
      <c r="C25" s="742"/>
      <c r="D25" s="742"/>
      <c r="E25" s="742"/>
      <c r="F25" s="742"/>
      <c r="G25" s="742"/>
      <c r="H25" s="742"/>
      <c r="I25" s="742"/>
      <c r="J25" s="742"/>
      <c r="K25" s="742"/>
    </row>
    <row r="26" spans="2:11" ht="24" customHeight="1">
      <c r="B26" s="742"/>
      <c r="C26" s="742"/>
      <c r="D26" s="742"/>
      <c r="E26" s="742"/>
      <c r="F26" s="742"/>
      <c r="G26" s="742"/>
      <c r="H26" s="742"/>
      <c r="I26" s="742"/>
      <c r="J26" s="742"/>
      <c r="K26" s="742"/>
    </row>
    <row r="27" spans="2:11">
      <c r="B27" s="742"/>
      <c r="C27" s="742"/>
      <c r="D27" s="742"/>
      <c r="E27" s="742"/>
      <c r="F27" s="742"/>
      <c r="G27" s="742"/>
      <c r="H27" s="742"/>
      <c r="I27" s="742"/>
      <c r="J27" s="742"/>
      <c r="K27" s="742"/>
    </row>
    <row r="28" spans="2:11" ht="24" customHeight="1">
      <c r="B28" s="742"/>
      <c r="C28" s="742"/>
      <c r="D28" s="742"/>
      <c r="E28" s="742"/>
      <c r="F28" s="742"/>
      <c r="G28" s="742"/>
      <c r="H28" s="742"/>
      <c r="I28" s="742"/>
      <c r="J28" s="742"/>
      <c r="K28" s="742"/>
    </row>
    <row r="29" spans="2:11" ht="48" customHeight="1">
      <c r="B29" s="742"/>
      <c r="C29" s="742"/>
      <c r="D29" s="742"/>
      <c r="E29" s="742"/>
      <c r="F29" s="742"/>
      <c r="G29" s="742"/>
      <c r="H29" s="742"/>
      <c r="I29" s="742"/>
      <c r="J29" s="742"/>
      <c r="K29" s="742"/>
    </row>
    <row r="30" spans="2:11" ht="60" customHeight="1">
      <c r="B30" s="742"/>
      <c r="C30" s="742"/>
      <c r="D30" s="742"/>
      <c r="E30" s="742"/>
      <c r="F30" s="742"/>
      <c r="G30" s="742"/>
      <c r="H30" s="742"/>
      <c r="I30" s="742"/>
      <c r="J30" s="742"/>
      <c r="K30" s="742"/>
    </row>
    <row r="31" spans="2:11" ht="15.75">
      <c r="B31" s="33"/>
      <c r="C31" s="33"/>
      <c r="D31" s="33"/>
      <c r="E31" s="33"/>
      <c r="F31" s="33"/>
      <c r="G31" s="33"/>
      <c r="H31" s="33"/>
      <c r="I31" s="33"/>
      <c r="J31" s="33"/>
      <c r="K31" s="33"/>
    </row>
    <row r="32" spans="2:11" ht="15.75">
      <c r="B32" s="743"/>
      <c r="C32" s="743"/>
      <c r="D32" s="33"/>
      <c r="E32" s="33"/>
      <c r="F32" s="33"/>
      <c r="G32" s="33"/>
      <c r="H32" s="33"/>
      <c r="I32" s="33"/>
      <c r="J32" s="33"/>
      <c r="K32" s="33"/>
    </row>
    <row r="33" spans="2:11" ht="39.75" customHeight="1">
      <c r="B33" s="742"/>
      <c r="C33" s="742"/>
      <c r="D33" s="742"/>
      <c r="E33" s="742"/>
      <c r="F33" s="742"/>
      <c r="G33" s="742"/>
      <c r="H33" s="742"/>
      <c r="I33" s="742"/>
      <c r="J33" s="742"/>
      <c r="K33" s="742"/>
    </row>
    <row r="34" spans="2:11">
      <c r="B34" s="745"/>
      <c r="C34" s="745"/>
      <c r="D34" s="745"/>
      <c r="E34" s="745"/>
      <c r="F34" s="745"/>
      <c r="G34" s="745"/>
      <c r="H34" s="745"/>
      <c r="I34" s="745"/>
      <c r="J34" s="745"/>
      <c r="K34" s="745"/>
    </row>
    <row r="35" spans="2:11">
      <c r="B35" s="745"/>
      <c r="C35" s="745"/>
      <c r="D35" s="745"/>
      <c r="E35" s="745"/>
      <c r="F35" s="745"/>
      <c r="G35" s="745"/>
      <c r="H35" s="745"/>
      <c r="I35" s="745"/>
      <c r="J35" s="745"/>
      <c r="K35" s="745"/>
    </row>
    <row r="36" spans="2:11">
      <c r="B36" s="745"/>
      <c r="C36" s="745"/>
      <c r="D36" s="745"/>
      <c r="E36" s="745"/>
      <c r="F36" s="745"/>
      <c r="G36" s="745"/>
      <c r="H36" s="745"/>
      <c r="I36" s="745"/>
      <c r="J36" s="745"/>
      <c r="K36" s="745"/>
    </row>
    <row r="37" spans="2:11">
      <c r="B37" s="745"/>
      <c r="C37" s="745"/>
      <c r="D37" s="745"/>
      <c r="E37" s="745"/>
      <c r="F37" s="745"/>
      <c r="G37" s="745"/>
      <c r="H37" s="745"/>
      <c r="I37" s="745"/>
      <c r="J37" s="745"/>
      <c r="K37" s="745"/>
    </row>
    <row r="38" spans="2:11">
      <c r="B38" s="745"/>
      <c r="C38" s="745"/>
      <c r="D38" s="745"/>
      <c r="E38" s="745"/>
      <c r="F38" s="745"/>
      <c r="G38" s="745"/>
      <c r="H38" s="745"/>
      <c r="I38" s="745"/>
      <c r="J38" s="745"/>
      <c r="K38" s="745"/>
    </row>
    <row r="39" spans="2:11">
      <c r="B39" s="745"/>
      <c r="C39" s="745"/>
      <c r="D39" s="745"/>
      <c r="E39" s="745"/>
      <c r="F39" s="745"/>
      <c r="G39" s="745"/>
      <c r="H39" s="745"/>
      <c r="I39" s="745"/>
      <c r="J39" s="745"/>
      <c r="K39" s="745"/>
    </row>
    <row r="42" spans="2:11">
      <c r="F42" s="4"/>
    </row>
    <row r="43" spans="2:11" ht="24" customHeight="1"/>
    <row r="44" spans="2:11" ht="24" customHeight="1"/>
    <row r="53" ht="36" customHeight="1"/>
    <row r="63" ht="36" customHeight="1"/>
    <row r="64" ht="48" customHeight="1"/>
    <row r="65" spans="2:11" ht="15.75">
      <c r="B65" s="746"/>
      <c r="C65" s="746"/>
      <c r="D65" s="746"/>
      <c r="E65" s="746"/>
      <c r="F65" s="746"/>
      <c r="G65" s="746"/>
      <c r="H65" s="746"/>
      <c r="I65" s="746"/>
      <c r="J65" s="746"/>
      <c r="K65" s="33"/>
    </row>
  </sheetData>
  <mergeCells count="25">
    <mergeCell ref="B5:C7"/>
    <mergeCell ref="D5:G5"/>
    <mergeCell ref="H5:I5"/>
    <mergeCell ref="J5:K5"/>
    <mergeCell ref="D6:D7"/>
    <mergeCell ref="E6:G6"/>
    <mergeCell ref="H6:H7"/>
    <mergeCell ref="I6:I7"/>
    <mergeCell ref="K6:K7"/>
    <mergeCell ref="B33:K33"/>
    <mergeCell ref="B34:K39"/>
    <mergeCell ref="B65:C65"/>
    <mergeCell ref="D65:F65"/>
    <mergeCell ref="G65:J65"/>
    <mergeCell ref="B32:C32"/>
    <mergeCell ref="B22:C22"/>
    <mergeCell ref="B23:K23"/>
    <mergeCell ref="B24:K24"/>
    <mergeCell ref="B25:K25"/>
    <mergeCell ref="B26:K26"/>
    <mergeCell ref="B20:C20"/>
    <mergeCell ref="B27:K27"/>
    <mergeCell ref="B28:K28"/>
    <mergeCell ref="B29:K29"/>
    <mergeCell ref="B30:K30"/>
  </mergeCells>
  <hyperlinks>
    <hyperlink ref="N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 sqref="D9:K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codeName="Ark32">
    <pageSetUpPr fitToPage="1"/>
  </sheetPr>
  <dimension ref="B2:N43"/>
  <sheetViews>
    <sheetView zoomScale="90" zoomScaleNormal="90" workbookViewId="0">
      <selection activeCell="H9" sqref="H9"/>
    </sheetView>
  </sheetViews>
  <sheetFormatPr defaultColWidth="9.28515625" defaultRowHeight="15"/>
  <cols>
    <col min="1" max="1" width="7.28515625" style="21" customWidth="1"/>
    <col min="2" max="2" width="9.28515625" style="21"/>
    <col min="3" max="3" width="63.7109375" style="21" bestFit="1" customWidth="1"/>
    <col min="4" max="4" width="15.5703125" style="21" customWidth="1"/>
    <col min="5" max="5" width="16.7109375" style="21" customWidth="1"/>
    <col min="6" max="9" width="21.28515625" style="21" customWidth="1"/>
    <col min="10" max="11" width="10.7109375" style="21" customWidth="1"/>
    <col min="12" max="12" width="15.7109375" style="21" customWidth="1"/>
    <col min="13" max="16384" width="9.28515625" style="21"/>
  </cols>
  <sheetData>
    <row r="2" spans="2:14" ht="21">
      <c r="B2" s="85" t="s">
        <v>807</v>
      </c>
      <c r="C2" s="85"/>
      <c r="D2" s="85"/>
      <c r="E2" s="85"/>
      <c r="F2" s="85"/>
      <c r="H2" s="85"/>
      <c r="I2" s="85"/>
      <c r="J2" s="85"/>
      <c r="K2" s="85"/>
      <c r="L2" s="201" t="s">
        <v>152</v>
      </c>
    </row>
    <row r="4" spans="2:14" ht="15" customHeight="1">
      <c r="B4" s="109"/>
      <c r="C4" s="109"/>
      <c r="D4" s="109"/>
      <c r="E4" s="109"/>
      <c r="F4" s="109"/>
      <c r="G4" s="109"/>
      <c r="H4" s="109"/>
      <c r="I4" s="109"/>
    </row>
    <row r="5" spans="2:14" ht="26.25" customHeight="1">
      <c r="B5" s="691" t="s">
        <v>269</v>
      </c>
      <c r="C5" s="692"/>
      <c r="D5" s="752" t="s">
        <v>808</v>
      </c>
      <c r="E5" s="753"/>
      <c r="F5" s="753"/>
      <c r="G5" s="753"/>
      <c r="H5" s="753" t="s">
        <v>809</v>
      </c>
      <c r="I5" s="753" t="s">
        <v>810</v>
      </c>
    </row>
    <row r="6" spans="2:14" ht="36.75" customHeight="1">
      <c r="B6" s="747"/>
      <c r="C6" s="748"/>
      <c r="D6" s="754"/>
      <c r="E6" s="756" t="s">
        <v>811</v>
      </c>
      <c r="F6" s="757"/>
      <c r="G6" s="753" t="s">
        <v>812</v>
      </c>
      <c r="H6" s="753"/>
      <c r="I6" s="753"/>
    </row>
    <row r="7" spans="2:14" ht="36.75" customHeight="1">
      <c r="B7" s="749"/>
      <c r="C7" s="750"/>
      <c r="D7" s="755"/>
      <c r="E7" s="150"/>
      <c r="F7" s="151" t="s">
        <v>798</v>
      </c>
      <c r="G7" s="753"/>
      <c r="H7" s="753"/>
      <c r="I7" s="753"/>
    </row>
    <row r="8" spans="2:14" ht="18" customHeight="1">
      <c r="B8" s="110" t="s">
        <v>727</v>
      </c>
      <c r="C8" s="111" t="s">
        <v>813</v>
      </c>
      <c r="D8" s="112">
        <v>1323.1284851666701</v>
      </c>
      <c r="E8" s="112">
        <v>165.25347877199999</v>
      </c>
      <c r="F8" s="112">
        <v>113.398633882</v>
      </c>
      <c r="G8" s="112">
        <v>1323.1284851666701</v>
      </c>
      <c r="H8" s="112">
        <v>76.927443503062989</v>
      </c>
      <c r="I8" s="386">
        <v>0</v>
      </c>
    </row>
    <row r="9" spans="2:14" ht="18" customHeight="1">
      <c r="B9" s="114" t="s">
        <v>729</v>
      </c>
      <c r="C9" s="115" t="s">
        <v>814</v>
      </c>
      <c r="D9" s="116">
        <v>5.3281069099999998</v>
      </c>
      <c r="E9" s="116">
        <v>1.0606569999999999E-2</v>
      </c>
      <c r="F9" s="116">
        <v>1.0606569999999999E-2</v>
      </c>
      <c r="G9" s="116">
        <v>5.3281069099999998</v>
      </c>
      <c r="H9" s="113">
        <v>6.9451495436262996E-3</v>
      </c>
      <c r="I9" s="386">
        <v>0</v>
      </c>
    </row>
    <row r="10" spans="2:14" ht="18" customHeight="1">
      <c r="B10" s="114" t="s">
        <v>731</v>
      </c>
      <c r="C10" s="117" t="s">
        <v>815</v>
      </c>
      <c r="D10" s="116">
        <v>1182.3638997339999</v>
      </c>
      <c r="E10" s="116">
        <v>184.116956786</v>
      </c>
      <c r="F10" s="116">
        <v>183.67647051599999</v>
      </c>
      <c r="G10" s="116">
        <v>1182.3638997339999</v>
      </c>
      <c r="H10" s="116">
        <v>146.38963670077499</v>
      </c>
      <c r="I10" s="386">
        <v>0</v>
      </c>
    </row>
    <row r="11" spans="2:14" ht="18" customHeight="1">
      <c r="B11" s="114" t="s">
        <v>733</v>
      </c>
      <c r="C11" s="117" t="s">
        <v>816</v>
      </c>
      <c r="D11" s="116">
        <v>1007.8396714119999</v>
      </c>
      <c r="E11" s="116">
        <v>16.77756312</v>
      </c>
      <c r="F11" s="116">
        <v>16.77756312</v>
      </c>
      <c r="G11" s="116">
        <v>1007.8396714119999</v>
      </c>
      <c r="H11" s="116">
        <v>25.191811446611002</v>
      </c>
      <c r="I11" s="386">
        <v>0</v>
      </c>
      <c r="N11" s="186"/>
    </row>
    <row r="12" spans="2:14" ht="18" customHeight="1">
      <c r="B12" s="114" t="s">
        <v>735</v>
      </c>
      <c r="C12" s="117" t="s">
        <v>817</v>
      </c>
      <c r="D12" s="112">
        <v>33.863734361999995</v>
      </c>
      <c r="E12" s="113">
        <v>0.20506682999999998</v>
      </c>
      <c r="F12" s="113">
        <v>0.20506682999999998</v>
      </c>
      <c r="G12" s="113">
        <v>33.863734361999995</v>
      </c>
      <c r="H12" s="113">
        <v>0.51467685204933</v>
      </c>
      <c r="I12" s="386">
        <v>0</v>
      </c>
    </row>
    <row r="13" spans="2:14" ht="18" customHeight="1">
      <c r="B13" s="114" t="s">
        <v>737</v>
      </c>
      <c r="C13" s="117" t="s">
        <v>818</v>
      </c>
      <c r="D13" s="112">
        <v>2451.6795721466679</v>
      </c>
      <c r="E13" s="112">
        <v>61.734539318000003</v>
      </c>
      <c r="F13" s="112">
        <v>54.247160948000001</v>
      </c>
      <c r="G13" s="112">
        <v>2451.6795721466679</v>
      </c>
      <c r="H13" s="116">
        <v>45.530295392052999</v>
      </c>
      <c r="I13" s="386">
        <v>0</v>
      </c>
    </row>
    <row r="14" spans="2:14" ht="18" customHeight="1">
      <c r="B14" s="114" t="s">
        <v>739</v>
      </c>
      <c r="C14" s="117" t="s">
        <v>819</v>
      </c>
      <c r="D14" s="112">
        <v>3707.5524487320004</v>
      </c>
      <c r="E14" s="112">
        <v>227.725158752</v>
      </c>
      <c r="F14" s="112">
        <v>203.328613332</v>
      </c>
      <c r="G14" s="112">
        <v>3707.5524487320004</v>
      </c>
      <c r="H14" s="112">
        <v>73.82226104950098</v>
      </c>
      <c r="I14" s="386">
        <v>0</v>
      </c>
    </row>
    <row r="15" spans="2:14" ht="18" customHeight="1">
      <c r="B15" s="114" t="s">
        <v>741</v>
      </c>
      <c r="C15" s="117" t="s">
        <v>820</v>
      </c>
      <c r="D15" s="116">
        <v>589.23640129133298</v>
      </c>
      <c r="E15" s="116">
        <v>3.7236301620000001</v>
      </c>
      <c r="F15" s="116">
        <v>3.7215795419999997</v>
      </c>
      <c r="G15" s="116">
        <v>589.23640129133298</v>
      </c>
      <c r="H15" s="116">
        <v>2.4165951916844004</v>
      </c>
      <c r="I15" s="386">
        <v>0</v>
      </c>
    </row>
    <row r="16" spans="2:14" ht="18" customHeight="1">
      <c r="B16" s="114" t="s">
        <v>743</v>
      </c>
      <c r="C16" s="115" t="s">
        <v>821</v>
      </c>
      <c r="D16" s="112">
        <v>275.16011559200001</v>
      </c>
      <c r="E16" s="112">
        <v>64.782448928000008</v>
      </c>
      <c r="F16" s="112">
        <v>52.771258608000004</v>
      </c>
      <c r="G16" s="112">
        <v>275.16011559200001</v>
      </c>
      <c r="H16" s="112">
        <v>20.937355587570998</v>
      </c>
      <c r="I16" s="386">
        <v>0</v>
      </c>
    </row>
    <row r="17" spans="2:9" ht="18" customHeight="1">
      <c r="B17" s="118" t="s">
        <v>745</v>
      </c>
      <c r="C17" s="115" t="s">
        <v>822</v>
      </c>
      <c r="D17" s="112">
        <v>140.826439222</v>
      </c>
      <c r="E17" s="112">
        <v>11.338457759999999</v>
      </c>
      <c r="F17" s="112">
        <v>11.338436810000001</v>
      </c>
      <c r="G17" s="112">
        <v>140.826439222</v>
      </c>
      <c r="H17" s="112">
        <v>2.4297382017263001</v>
      </c>
      <c r="I17" s="386">
        <v>0</v>
      </c>
    </row>
    <row r="18" spans="2:9" ht="18" customHeight="1">
      <c r="B18" s="118" t="s">
        <v>746</v>
      </c>
      <c r="C18" s="115" t="s">
        <v>823</v>
      </c>
      <c r="D18" s="113">
        <v>4557.199428771999</v>
      </c>
      <c r="E18" s="113">
        <v>234.533974516</v>
      </c>
      <c r="F18" s="113">
        <v>227.010635106</v>
      </c>
      <c r="G18" s="113">
        <v>4557.199428771999</v>
      </c>
      <c r="H18" s="113">
        <v>111.21460014905999</v>
      </c>
      <c r="I18" s="386">
        <v>0</v>
      </c>
    </row>
    <row r="19" spans="2:9" ht="18" customHeight="1">
      <c r="B19" s="114" t="s">
        <v>747</v>
      </c>
      <c r="C19" s="117" t="s">
        <v>824</v>
      </c>
      <c r="D19" s="112">
        <v>0</v>
      </c>
      <c r="E19" s="112">
        <v>0</v>
      </c>
      <c r="F19" s="112">
        <v>0</v>
      </c>
      <c r="G19" s="112">
        <v>0</v>
      </c>
      <c r="H19" s="116">
        <v>0</v>
      </c>
      <c r="I19" s="386">
        <v>0</v>
      </c>
    </row>
    <row r="20" spans="2:9" ht="18" customHeight="1">
      <c r="B20" s="114" t="s">
        <v>748</v>
      </c>
      <c r="C20" s="117" t="s">
        <v>825</v>
      </c>
      <c r="D20" s="112">
        <v>381.88172192600001</v>
      </c>
      <c r="E20" s="112">
        <v>16.697564330000002</v>
      </c>
      <c r="F20" s="112">
        <v>11.46301622</v>
      </c>
      <c r="G20" s="112">
        <v>381.88172192600001</v>
      </c>
      <c r="H20" s="116">
        <v>8.5237982499780003</v>
      </c>
      <c r="I20" s="386">
        <v>0</v>
      </c>
    </row>
    <row r="21" spans="2:9" ht="18" customHeight="1">
      <c r="B21" s="114" t="s">
        <v>749</v>
      </c>
      <c r="C21" s="117" t="s">
        <v>826</v>
      </c>
      <c r="D21" s="112">
        <v>2613.9508199940001</v>
      </c>
      <c r="E21" s="112">
        <v>52.526279260000102</v>
      </c>
      <c r="F21" s="112">
        <v>48.576905590000102</v>
      </c>
      <c r="G21" s="112">
        <v>2613.9508199940001</v>
      </c>
      <c r="H21" s="116">
        <v>21.057098313521198</v>
      </c>
      <c r="I21" s="386">
        <v>0</v>
      </c>
    </row>
    <row r="22" spans="2:9" ht="18" customHeight="1">
      <c r="B22" s="114" t="s">
        <v>750</v>
      </c>
      <c r="C22" s="117" t="s">
        <v>827</v>
      </c>
      <c r="D22" s="113">
        <v>0.20842698000000001</v>
      </c>
      <c r="E22" s="113">
        <v>0</v>
      </c>
      <c r="F22" s="113">
        <v>0</v>
      </c>
      <c r="G22" s="113">
        <v>0.20842698000000001</v>
      </c>
      <c r="H22" s="113">
        <v>4.5515996000000002E-4</v>
      </c>
      <c r="I22" s="386">
        <v>0</v>
      </c>
    </row>
    <row r="23" spans="2:9" ht="18" customHeight="1">
      <c r="B23" s="114" t="s">
        <v>751</v>
      </c>
      <c r="C23" s="117" t="s">
        <v>828</v>
      </c>
      <c r="D23" s="112">
        <v>55.218789605333306</v>
      </c>
      <c r="E23" s="112">
        <v>7.0227550999999995</v>
      </c>
      <c r="F23" s="112">
        <v>3.0234650800000002</v>
      </c>
      <c r="G23" s="112">
        <v>55.218789605333306</v>
      </c>
      <c r="H23" s="116">
        <v>1.7926395783000399</v>
      </c>
      <c r="I23" s="386">
        <v>0</v>
      </c>
    </row>
    <row r="24" spans="2:9" ht="18" customHeight="1">
      <c r="B24" s="114" t="s">
        <v>752</v>
      </c>
      <c r="C24" s="117" t="s">
        <v>829</v>
      </c>
      <c r="D24" s="112">
        <v>668.17547360666708</v>
      </c>
      <c r="E24" s="112">
        <v>18.082377872000002</v>
      </c>
      <c r="F24" s="112">
        <v>18.020955732000001</v>
      </c>
      <c r="G24" s="112">
        <v>668.17547360666708</v>
      </c>
      <c r="H24" s="116">
        <v>17.889404077961998</v>
      </c>
      <c r="I24" s="386">
        <v>0</v>
      </c>
    </row>
    <row r="25" spans="2:9" ht="18" customHeight="1">
      <c r="B25" s="114" t="s">
        <v>753</v>
      </c>
      <c r="C25" s="117" t="s">
        <v>830</v>
      </c>
      <c r="D25" s="112">
        <v>158.05136554000003</v>
      </c>
      <c r="E25" s="112">
        <v>14.658485988000001</v>
      </c>
      <c r="F25" s="112">
        <v>11.591001464000001</v>
      </c>
      <c r="G25" s="112">
        <v>158.05136554000003</v>
      </c>
      <c r="H25" s="116">
        <v>8.2321529384314989</v>
      </c>
      <c r="I25" s="386">
        <v>0</v>
      </c>
    </row>
    <row r="26" spans="2:9" ht="18" customHeight="1">
      <c r="B26" s="114" t="s">
        <v>754</v>
      </c>
      <c r="C26" s="117" t="s">
        <v>831</v>
      </c>
      <c r="D26" s="112">
        <v>909.10054885600005</v>
      </c>
      <c r="E26" s="112">
        <v>42.926703670666704</v>
      </c>
      <c r="F26" s="112">
        <v>42.858175490666696</v>
      </c>
      <c r="G26" s="112">
        <v>909.10054885600005</v>
      </c>
      <c r="H26" s="116">
        <v>34.409164168790994</v>
      </c>
      <c r="I26" s="386">
        <v>0</v>
      </c>
    </row>
    <row r="27" spans="2:9" ht="18" customHeight="1">
      <c r="B27" s="148" t="s">
        <v>755</v>
      </c>
      <c r="C27" s="152" t="s">
        <v>267</v>
      </c>
      <c r="D27" s="149">
        <v>20060.76544984867</v>
      </c>
      <c r="E27" s="149">
        <v>1122.1160477346668</v>
      </c>
      <c r="F27" s="149">
        <v>1002.0195448406668</v>
      </c>
      <c r="G27" s="149">
        <v>20060.76544984867</v>
      </c>
      <c r="H27" s="149">
        <v>597.28607171058138</v>
      </c>
      <c r="I27" s="401">
        <v>0</v>
      </c>
    </row>
    <row r="43" spans="6:6">
      <c r="F43" s="179"/>
    </row>
  </sheetData>
  <mergeCells count="7">
    <mergeCell ref="B5:C7"/>
    <mergeCell ref="D5:G5"/>
    <mergeCell ref="H5:H7"/>
    <mergeCell ref="I5:I7"/>
    <mergeCell ref="D6:D7"/>
    <mergeCell ref="E6:F6"/>
    <mergeCell ref="G6:G7"/>
  </mergeCells>
  <hyperlinks>
    <hyperlink ref="L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sheetPr codeName="Ark34"/>
  <dimension ref="B1:H39"/>
  <sheetViews>
    <sheetView zoomScale="90" zoomScaleNormal="90" workbookViewId="0">
      <selection activeCell="I21" sqref="I21"/>
    </sheetView>
  </sheetViews>
  <sheetFormatPr defaultColWidth="20.5703125" defaultRowHeight="15"/>
  <cols>
    <col min="1" max="1" width="5.28515625" style="27" customWidth="1"/>
    <col min="2" max="2" width="6.7109375" style="27" customWidth="1"/>
    <col min="3" max="3" width="37.5703125" style="27" customWidth="1"/>
    <col min="4" max="4" width="28" style="27" customWidth="1"/>
    <col min="5" max="5" width="31.42578125" style="27" customWidth="1"/>
    <col min="6" max="7" width="10.7109375" style="27" customWidth="1"/>
    <col min="8" max="8" width="15.7109375" style="27" customWidth="1"/>
    <col min="9" max="16384" width="20.5703125" style="27"/>
  </cols>
  <sheetData>
    <row r="1" spans="2:8" ht="21" customHeight="1"/>
    <row r="2" spans="2:8" ht="21">
      <c r="B2" s="85" t="s">
        <v>832</v>
      </c>
      <c r="C2" s="85"/>
      <c r="D2" s="85"/>
      <c r="E2" s="85"/>
      <c r="F2" s="205"/>
      <c r="H2" s="201" t="s">
        <v>152</v>
      </c>
    </row>
    <row r="3" spans="2:8" ht="15.75">
      <c r="B3" s="205"/>
      <c r="C3" s="205"/>
      <c r="D3" s="205"/>
      <c r="E3" s="205"/>
      <c r="F3" s="205"/>
      <c r="G3" s="205"/>
    </row>
    <row r="4" spans="2:8" ht="15.75">
      <c r="B4" s="205"/>
      <c r="C4" s="205"/>
      <c r="D4" s="205"/>
      <c r="E4" s="205"/>
      <c r="F4" s="205"/>
      <c r="G4" s="205"/>
    </row>
    <row r="5" spans="2:8" ht="15.75">
      <c r="B5" s="691" t="s">
        <v>269</v>
      </c>
      <c r="C5" s="692"/>
      <c r="D5" s="759" t="s">
        <v>833</v>
      </c>
      <c r="E5" s="759"/>
      <c r="F5" s="205"/>
      <c r="G5" s="205"/>
    </row>
    <row r="6" spans="2:8" ht="15.75">
      <c r="B6" s="749"/>
      <c r="C6" s="750"/>
      <c r="D6" s="435" t="s">
        <v>834</v>
      </c>
      <c r="E6" s="435" t="s">
        <v>835</v>
      </c>
      <c r="F6" s="205"/>
      <c r="G6" s="205"/>
    </row>
    <row r="7" spans="2:8" ht="15.75">
      <c r="B7" s="430" t="s">
        <v>727</v>
      </c>
      <c r="C7" s="425" t="s">
        <v>836</v>
      </c>
      <c r="D7" s="401">
        <v>0</v>
      </c>
      <c r="E7" s="401">
        <v>0</v>
      </c>
      <c r="F7" s="205"/>
      <c r="G7" s="205"/>
    </row>
    <row r="8" spans="2:8" ht="15.75">
      <c r="B8" s="430" t="s">
        <v>729</v>
      </c>
      <c r="C8" s="425" t="s">
        <v>837</v>
      </c>
      <c r="D8" s="436">
        <f>SUM(D9:D13)</f>
        <v>0</v>
      </c>
      <c r="E8" s="401">
        <f>SUM(E9:E13)</f>
        <v>0</v>
      </c>
      <c r="F8" s="205"/>
      <c r="G8" s="205"/>
    </row>
    <row r="9" spans="2:8" ht="15.75">
      <c r="B9" s="415" t="s">
        <v>731</v>
      </c>
      <c r="C9" s="244" t="s">
        <v>838</v>
      </c>
      <c r="D9" s="370">
        <v>0</v>
      </c>
      <c r="E9" s="386">
        <v>0</v>
      </c>
      <c r="F9" s="205"/>
      <c r="G9" s="205"/>
    </row>
    <row r="10" spans="2:8" ht="15.75">
      <c r="B10" s="415" t="s">
        <v>733</v>
      </c>
      <c r="C10" s="244" t="s">
        <v>839</v>
      </c>
      <c r="D10" s="386">
        <v>0</v>
      </c>
      <c r="E10" s="386">
        <v>0</v>
      </c>
      <c r="F10" s="205"/>
      <c r="G10" s="205"/>
    </row>
    <row r="11" spans="2:8" ht="15.75">
      <c r="B11" s="415" t="s">
        <v>735</v>
      </c>
      <c r="C11" s="244" t="s">
        <v>840</v>
      </c>
      <c r="D11" s="386">
        <v>0</v>
      </c>
      <c r="E11" s="386">
        <v>0</v>
      </c>
      <c r="F11" s="205"/>
      <c r="G11" s="205"/>
    </row>
    <row r="12" spans="2:8" ht="15.75">
      <c r="B12" s="415" t="s">
        <v>737</v>
      </c>
      <c r="C12" s="244" t="s">
        <v>841</v>
      </c>
      <c r="D12" s="386">
        <v>0</v>
      </c>
      <c r="E12" s="386">
        <v>0</v>
      </c>
      <c r="F12" s="205"/>
      <c r="G12" s="205"/>
    </row>
    <row r="13" spans="2:8" ht="15.75">
      <c r="B13" s="415" t="s">
        <v>739</v>
      </c>
      <c r="C13" s="244" t="s">
        <v>842</v>
      </c>
      <c r="D13" s="386">
        <v>0</v>
      </c>
      <c r="E13" s="386">
        <v>0</v>
      </c>
      <c r="F13" s="205"/>
      <c r="G13" s="205"/>
    </row>
    <row r="14" spans="2:8" ht="15.75">
      <c r="B14" s="430" t="s">
        <v>741</v>
      </c>
      <c r="C14" s="425" t="s">
        <v>267</v>
      </c>
      <c r="D14" s="436">
        <f>D7+D8</f>
        <v>0</v>
      </c>
      <c r="E14" s="436">
        <f>E7+E8</f>
        <v>0</v>
      </c>
      <c r="F14" s="205"/>
      <c r="G14" s="205"/>
    </row>
    <row r="15" spans="2:8" ht="15.75">
      <c r="B15" s="205"/>
      <c r="C15" s="205"/>
      <c r="D15" s="205"/>
      <c r="E15" s="205"/>
      <c r="F15" s="205"/>
      <c r="G15" s="205"/>
    </row>
    <row r="16" spans="2:8" ht="15.75">
      <c r="B16" s="760"/>
      <c r="C16" s="760"/>
      <c r="D16" s="205"/>
      <c r="E16" s="205"/>
      <c r="F16" s="205"/>
      <c r="G16" s="205"/>
    </row>
    <row r="17" spans="2:7" ht="15.75">
      <c r="B17" s="205"/>
      <c r="C17" s="205"/>
      <c r="D17" s="205"/>
      <c r="E17" s="205"/>
      <c r="F17" s="205"/>
      <c r="G17" s="205"/>
    </row>
    <row r="18" spans="2:7" ht="15.75">
      <c r="B18" s="206"/>
      <c r="C18" s="205"/>
      <c r="D18" s="205"/>
      <c r="E18" s="205"/>
      <c r="F18" s="205"/>
      <c r="G18" s="205"/>
    </row>
    <row r="19" spans="2:7">
      <c r="B19" s="758"/>
      <c r="C19" s="758"/>
      <c r="D19" s="758"/>
      <c r="E19" s="758"/>
      <c r="F19" s="758"/>
      <c r="G19" s="758"/>
    </row>
    <row r="20" spans="2:7" ht="36" customHeight="1">
      <c r="B20" s="758"/>
      <c r="C20" s="758"/>
      <c r="D20" s="758"/>
      <c r="E20" s="758"/>
      <c r="F20" s="758"/>
      <c r="G20" s="758"/>
    </row>
    <row r="21" spans="2:7" ht="60" customHeight="1">
      <c r="B21" s="758"/>
      <c r="C21" s="758"/>
      <c r="D21" s="758"/>
      <c r="E21" s="758"/>
      <c r="F21" s="758"/>
      <c r="G21" s="758"/>
    </row>
    <row r="22" spans="2:7" ht="15.75">
      <c r="B22" s="205"/>
      <c r="C22" s="205"/>
      <c r="D22" s="205"/>
      <c r="E22" s="205"/>
      <c r="F22" s="205"/>
      <c r="G22" s="205"/>
    </row>
    <row r="23" spans="2:7" ht="15.75">
      <c r="B23" s="206"/>
      <c r="C23" s="205"/>
      <c r="D23" s="205"/>
      <c r="E23" s="205"/>
      <c r="F23" s="205"/>
      <c r="G23" s="205"/>
    </row>
    <row r="24" spans="2:7">
      <c r="B24" s="758"/>
      <c r="C24" s="758"/>
      <c r="D24" s="758"/>
      <c r="E24" s="758"/>
      <c r="F24" s="758"/>
      <c r="G24" s="758"/>
    </row>
    <row r="25" spans="2:7" ht="48" customHeight="1">
      <c r="B25" s="761"/>
      <c r="C25" s="761"/>
      <c r="D25" s="761"/>
      <c r="E25" s="761"/>
      <c r="F25" s="761"/>
      <c r="G25" s="761"/>
    </row>
    <row r="26" spans="2:7">
      <c r="B26" s="758"/>
      <c r="C26" s="758"/>
      <c r="D26" s="758"/>
      <c r="E26" s="758"/>
      <c r="F26" s="758"/>
      <c r="G26" s="758"/>
    </row>
    <row r="27" spans="2:7">
      <c r="B27" s="758"/>
      <c r="C27" s="758"/>
      <c r="D27" s="758"/>
      <c r="E27" s="758"/>
      <c r="F27" s="758"/>
      <c r="G27" s="758"/>
    </row>
    <row r="28" spans="2:7" ht="96" customHeight="1">
      <c r="B28" s="758"/>
      <c r="C28" s="758"/>
      <c r="D28" s="758"/>
      <c r="E28" s="758"/>
      <c r="F28" s="758"/>
      <c r="G28" s="758"/>
    </row>
    <row r="29" spans="2:7">
      <c r="B29" s="758"/>
      <c r="C29" s="758"/>
      <c r="D29" s="758"/>
      <c r="E29" s="758"/>
      <c r="F29" s="758"/>
      <c r="G29" s="758"/>
    </row>
    <row r="30" spans="2:7" ht="36" customHeight="1">
      <c r="B30" s="758"/>
      <c r="C30" s="758"/>
      <c r="D30" s="758"/>
      <c r="E30" s="758"/>
      <c r="F30" s="758"/>
      <c r="G30" s="758"/>
    </row>
    <row r="31" spans="2:7">
      <c r="B31" s="758"/>
      <c r="C31" s="758"/>
      <c r="D31" s="758"/>
      <c r="E31" s="758"/>
      <c r="F31" s="758"/>
      <c r="G31" s="758"/>
    </row>
    <row r="32" spans="2:7" ht="60" customHeight="1">
      <c r="B32" s="758"/>
      <c r="C32" s="758"/>
      <c r="D32" s="758"/>
      <c r="E32" s="758"/>
      <c r="F32" s="758"/>
      <c r="G32" s="758"/>
    </row>
    <row r="33" spans="2:7">
      <c r="B33" s="758"/>
      <c r="C33" s="758"/>
      <c r="D33" s="758"/>
      <c r="E33" s="758"/>
      <c r="F33" s="758"/>
      <c r="G33" s="758"/>
    </row>
    <row r="34" spans="2:7" ht="24" customHeight="1">
      <c r="B34" s="758"/>
      <c r="C34" s="758"/>
      <c r="D34" s="758"/>
      <c r="E34" s="758"/>
      <c r="F34" s="758"/>
      <c r="G34" s="758"/>
    </row>
    <row r="35" spans="2:7">
      <c r="B35" s="758"/>
      <c r="C35" s="758"/>
      <c r="D35" s="758"/>
      <c r="E35" s="758"/>
      <c r="F35" s="758"/>
      <c r="G35" s="758"/>
    </row>
    <row r="36" spans="2:7" ht="24" customHeight="1">
      <c r="B36" s="758"/>
      <c r="C36" s="758"/>
      <c r="D36" s="758"/>
      <c r="E36" s="758"/>
      <c r="F36" s="758"/>
      <c r="G36" s="758"/>
    </row>
    <row r="37" spans="2:7">
      <c r="B37" s="758"/>
      <c r="C37" s="758"/>
      <c r="D37" s="758"/>
      <c r="E37" s="758"/>
      <c r="F37" s="758"/>
      <c r="G37" s="758"/>
    </row>
    <row r="38" spans="2:7" ht="60" customHeight="1">
      <c r="B38" s="758"/>
      <c r="C38" s="758"/>
      <c r="D38" s="758"/>
      <c r="E38" s="758"/>
      <c r="F38" s="758"/>
      <c r="G38" s="758"/>
    </row>
    <row r="39" spans="2:7">
      <c r="B39" s="758"/>
      <c r="C39" s="758"/>
      <c r="D39" s="758"/>
      <c r="E39" s="758"/>
      <c r="F39" s="758"/>
      <c r="G39" s="758"/>
    </row>
  </sheetData>
  <mergeCells count="22">
    <mergeCell ref="B36:G36"/>
    <mergeCell ref="B37:G37"/>
    <mergeCell ref="B38:G38"/>
    <mergeCell ref="B39:G39"/>
    <mergeCell ref="B30:G30"/>
    <mergeCell ref="B31:G31"/>
    <mergeCell ref="B32:G32"/>
    <mergeCell ref="B33:G33"/>
    <mergeCell ref="B34:G34"/>
    <mergeCell ref="B35:G35"/>
    <mergeCell ref="B29:G29"/>
    <mergeCell ref="B5:C6"/>
    <mergeCell ref="D5:E5"/>
    <mergeCell ref="B16:C16"/>
    <mergeCell ref="B19:G19"/>
    <mergeCell ref="B20:G20"/>
    <mergeCell ref="B21:G21"/>
    <mergeCell ref="B24:G24"/>
    <mergeCell ref="B25:G25"/>
    <mergeCell ref="B26:G26"/>
    <mergeCell ref="B27:G27"/>
    <mergeCell ref="B28:G28"/>
  </mergeCells>
  <hyperlinks>
    <hyperlink ref="H2" location="'Index '!A1" display="Return to index" xr:uid="{9D1C9D50-D8B5-46FC-96EF-B9AF8E354F3A}"/>
  </hyperlinks>
  <pageMargins left="0.7" right="0.7" top="0.75" bottom="0.75" header="0.3" footer="0.3"/>
  <pageSetup paperSize="9" orientation="portrait" r:id="rId1"/>
  <ignoredErrors>
    <ignoredError sqref="B7:B14" numberStoredAsText="1"/>
    <ignoredError sqref="E8"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codeName="Ark37">
    <pageSetUpPr fitToPage="1"/>
  </sheetPr>
  <dimension ref="B2:N31"/>
  <sheetViews>
    <sheetView zoomScale="90" zoomScaleNormal="90" workbookViewId="0">
      <selection activeCell="K2" sqref="K2"/>
    </sheetView>
  </sheetViews>
  <sheetFormatPr defaultColWidth="9.28515625" defaultRowHeight="15"/>
  <cols>
    <col min="1" max="1" width="5.7109375" style="21" customWidth="1"/>
    <col min="2" max="2" width="9.28515625" style="21"/>
    <col min="3" max="3" width="35.28515625" style="21" bestFit="1" customWidth="1"/>
    <col min="4" max="7" width="13.5703125" style="21" customWidth="1"/>
    <col min="8" max="8" width="17.28515625" style="21" customWidth="1"/>
    <col min="9" max="10" width="10.7109375" style="21" customWidth="1"/>
    <col min="11" max="11" width="15.7109375" style="21" customWidth="1"/>
    <col min="12" max="16384" width="9.28515625" style="21"/>
  </cols>
  <sheetData>
    <row r="2" spans="2:14" ht="21">
      <c r="B2" s="85" t="s">
        <v>843</v>
      </c>
      <c r="K2" s="201" t="s">
        <v>152</v>
      </c>
    </row>
    <row r="3" spans="2:14" ht="21">
      <c r="B3" s="85"/>
    </row>
    <row r="5" spans="2:14">
      <c r="B5" s="691" t="s">
        <v>269</v>
      </c>
      <c r="C5" s="692"/>
      <c r="D5" s="755" t="s">
        <v>844</v>
      </c>
      <c r="E5" s="762" t="s">
        <v>845</v>
      </c>
      <c r="F5" s="153"/>
      <c r="G5" s="153"/>
      <c r="H5" s="154"/>
    </row>
    <row r="6" spans="2:14">
      <c r="B6" s="747"/>
      <c r="C6" s="748"/>
      <c r="D6" s="755"/>
      <c r="E6" s="753"/>
      <c r="F6" s="753" t="s">
        <v>846</v>
      </c>
      <c r="G6" s="753" t="s">
        <v>847</v>
      </c>
      <c r="H6" s="155"/>
    </row>
    <row r="7" spans="2:14" ht="45">
      <c r="B7" s="749"/>
      <c r="C7" s="750"/>
      <c r="D7" s="755"/>
      <c r="E7" s="753"/>
      <c r="F7" s="753"/>
      <c r="G7" s="753"/>
      <c r="H7" s="156" t="s">
        <v>848</v>
      </c>
    </row>
    <row r="8" spans="2:14">
      <c r="B8" s="119">
        <v>1</v>
      </c>
      <c r="C8" s="120" t="s">
        <v>728</v>
      </c>
      <c r="D8" s="121">
        <v>8507.0026990508923</v>
      </c>
      <c r="E8" s="121">
        <v>47673.901741006623</v>
      </c>
      <c r="F8" s="121">
        <v>47673.901741006623</v>
      </c>
      <c r="G8" s="437">
        <v>0</v>
      </c>
      <c r="H8" s="437">
        <v>0</v>
      </c>
    </row>
    <row r="9" spans="2:14">
      <c r="B9" s="122">
        <v>2</v>
      </c>
      <c r="C9" s="123" t="s">
        <v>849</v>
      </c>
      <c r="D9" s="437">
        <v>0</v>
      </c>
      <c r="E9" s="437">
        <v>0</v>
      </c>
      <c r="F9" s="437">
        <v>0</v>
      </c>
      <c r="G9" s="437">
        <v>0</v>
      </c>
      <c r="H9" s="437">
        <v>0</v>
      </c>
    </row>
    <row r="10" spans="2:14">
      <c r="B10" s="157">
        <v>3</v>
      </c>
      <c r="C10" s="158" t="s">
        <v>267</v>
      </c>
      <c r="D10" s="159">
        <f>D8+D9</f>
        <v>8507.0026990508923</v>
      </c>
      <c r="E10" s="159">
        <f>E8+E9</f>
        <v>47673.901741006623</v>
      </c>
      <c r="F10" s="159">
        <f>F8+F9</f>
        <v>47673.901741006623</v>
      </c>
      <c r="G10" s="401">
        <f>G8+G9</f>
        <v>0</v>
      </c>
      <c r="H10" s="401">
        <f>H8+H9</f>
        <v>0</v>
      </c>
    </row>
    <row r="11" spans="2:14">
      <c r="B11" s="122">
        <v>4</v>
      </c>
      <c r="C11" s="124" t="s">
        <v>850</v>
      </c>
      <c r="D11" s="121">
        <v>226.44100055066929</v>
      </c>
      <c r="E11" s="121">
        <v>2497.2845529593287</v>
      </c>
      <c r="F11" s="121">
        <v>2497.2845529593287</v>
      </c>
      <c r="G11" s="437">
        <v>0</v>
      </c>
      <c r="H11" s="437">
        <v>0</v>
      </c>
      <c r="N11" s="186"/>
    </row>
    <row r="12" spans="2:14">
      <c r="B12" s="126">
        <v>5</v>
      </c>
      <c r="C12" s="127" t="s">
        <v>798</v>
      </c>
      <c r="D12" s="128">
        <v>226.44100055066929</v>
      </c>
      <c r="E12" s="128">
        <v>2497.2845529593287</v>
      </c>
      <c r="F12" s="125"/>
      <c r="G12" s="125"/>
      <c r="H12" s="125"/>
    </row>
    <row r="31" spans="6:6">
      <c r="F31" s="179"/>
    </row>
  </sheetData>
  <mergeCells count="5">
    <mergeCell ref="B5:C7"/>
    <mergeCell ref="D5:D7"/>
    <mergeCell ref="E5:E7"/>
    <mergeCell ref="F6:F7"/>
    <mergeCell ref="G6:G7"/>
  </mergeCells>
  <hyperlinks>
    <hyperlink ref="K2" location="'Index '!A1" display="Return to index" xr:uid="{8F5EF775-FACD-4690-BB85-1516101E0C47}"/>
  </hyperlinks>
  <pageMargins left="0.7" right="0.7" top="0.75" bottom="0.75" header="0.3" footer="0.3"/>
  <pageSetup paperSize="9" scale="4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sheetPr codeName="Ark39"/>
  <dimension ref="A2:DR53"/>
  <sheetViews>
    <sheetView zoomScale="90" zoomScaleNormal="90" zoomScalePageLayoutView="60" workbookViewId="0">
      <selection activeCell="N35" sqref="N35"/>
    </sheetView>
  </sheetViews>
  <sheetFormatPr defaultColWidth="11.5703125" defaultRowHeight="15"/>
  <cols>
    <col min="1" max="1" width="5.5703125" style="21" customWidth="1"/>
    <col min="2" max="2" width="30.7109375" style="21" customWidth="1"/>
    <col min="3" max="3" width="71" style="21" customWidth="1"/>
    <col min="4" max="7" width="28.28515625" style="21" customWidth="1"/>
    <col min="8" max="8" width="38.28515625" style="21" customWidth="1"/>
    <col min="9" max="9" width="22.5703125" style="21" customWidth="1"/>
    <col min="10" max="11" width="10.7109375" style="21" customWidth="1"/>
    <col min="12" max="12" width="15.7109375" style="21" customWidth="1"/>
    <col min="13" max="122" width="11.5703125" style="21"/>
  </cols>
  <sheetData>
    <row r="2" spans="1:122" ht="21">
      <c r="A2" s="20"/>
      <c r="B2" s="85" t="s">
        <v>851</v>
      </c>
      <c r="L2" s="201" t="s">
        <v>152</v>
      </c>
    </row>
    <row r="3" spans="1:122">
      <c r="DD3"/>
      <c r="DE3"/>
      <c r="DF3"/>
      <c r="DG3"/>
      <c r="DH3"/>
      <c r="DI3"/>
      <c r="DJ3"/>
      <c r="DK3"/>
      <c r="DL3"/>
      <c r="DM3"/>
      <c r="DN3"/>
      <c r="DO3"/>
      <c r="DP3"/>
      <c r="DQ3"/>
      <c r="DR3"/>
    </row>
    <row r="4" spans="1:122">
      <c r="DD4"/>
      <c r="DE4"/>
      <c r="DF4"/>
      <c r="DG4"/>
      <c r="DH4"/>
      <c r="DI4"/>
      <c r="DJ4"/>
      <c r="DK4"/>
      <c r="DL4"/>
      <c r="DM4"/>
      <c r="DN4"/>
      <c r="DO4"/>
      <c r="DP4"/>
      <c r="DQ4"/>
      <c r="DR4"/>
    </row>
    <row r="5" spans="1:122" s="23" customFormat="1">
      <c r="A5" s="22"/>
      <c r="B5" s="679" t="s">
        <v>269</v>
      </c>
      <c r="C5" s="667" t="s">
        <v>852</v>
      </c>
      <c r="D5" s="763" t="s">
        <v>853</v>
      </c>
      <c r="E5" s="764"/>
      <c r="F5" s="765" t="s">
        <v>854</v>
      </c>
      <c r="G5" s="763"/>
      <c r="H5" s="765" t="s">
        <v>855</v>
      </c>
      <c r="I5" s="763"/>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row>
    <row r="6" spans="1:122" s="23" customFormat="1">
      <c r="A6" s="22"/>
      <c r="B6" s="680"/>
      <c r="C6" s="678"/>
      <c r="D6" s="506" t="s">
        <v>856</v>
      </c>
      <c r="E6" s="506" t="s">
        <v>857</v>
      </c>
      <c r="F6" s="506" t="s">
        <v>856</v>
      </c>
      <c r="G6" s="506" t="s">
        <v>857</v>
      </c>
      <c r="H6" s="506" t="s">
        <v>858</v>
      </c>
      <c r="I6" s="506" t="s">
        <v>859</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row>
    <row r="7" spans="1:122" s="23" customFormat="1">
      <c r="A7" s="22"/>
      <c r="B7" s="509"/>
      <c r="C7" s="668"/>
      <c r="D7" s="524" t="s">
        <v>860</v>
      </c>
      <c r="E7" s="536" t="s">
        <v>861</v>
      </c>
      <c r="F7" s="536" t="s">
        <v>862</v>
      </c>
      <c r="G7" s="536" t="s">
        <v>863</v>
      </c>
      <c r="H7" s="536" t="s">
        <v>864</v>
      </c>
      <c r="I7" s="524" t="s">
        <v>865</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row>
    <row r="8" spans="1:122" s="25" customFormat="1">
      <c r="A8" s="24"/>
      <c r="B8" s="446">
        <v>1</v>
      </c>
      <c r="C8" s="555" t="s">
        <v>866</v>
      </c>
      <c r="D8" s="596">
        <v>11712.770366209999</v>
      </c>
      <c r="E8" s="596">
        <v>9.4333560000000011E-2</v>
      </c>
      <c r="F8" s="596">
        <v>11713.606943319999</v>
      </c>
      <c r="G8" s="596">
        <v>0</v>
      </c>
      <c r="H8" s="596">
        <v>0.90680276999999998</v>
      </c>
      <c r="I8" s="548">
        <f>(H8/(F8+G8))*100</f>
        <v>7.7414478254892163E-3</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row>
    <row r="9" spans="1:122" s="25" customFormat="1">
      <c r="A9" s="24"/>
      <c r="B9" s="446">
        <v>2</v>
      </c>
      <c r="C9" s="555" t="s">
        <v>867</v>
      </c>
      <c r="D9" s="596">
        <v>4.8894271380400003</v>
      </c>
      <c r="E9" s="596">
        <v>117.70421905000001</v>
      </c>
      <c r="F9" s="596">
        <v>55.173695858040006</v>
      </c>
      <c r="G9" s="596">
        <v>31.879089029999999</v>
      </c>
      <c r="H9" s="596">
        <v>1.18176031</v>
      </c>
      <c r="I9" s="548">
        <f>(H9/(F9+G9))*100</f>
        <v>1.3575215445661859</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row>
    <row r="10" spans="1:122" s="25" customFormat="1">
      <c r="A10" s="24"/>
      <c r="B10" s="446" t="s">
        <v>868</v>
      </c>
      <c r="C10" s="547" t="s">
        <v>869</v>
      </c>
      <c r="D10" s="596">
        <v>4.51172397804</v>
      </c>
      <c r="E10" s="596">
        <v>117.70421905000001</v>
      </c>
      <c r="F10" s="596">
        <v>4.5599717880400004</v>
      </c>
      <c r="G10" s="596">
        <v>2.0917800300000002</v>
      </c>
      <c r="H10" s="596">
        <v>1.1811826000000001</v>
      </c>
      <c r="I10" s="548">
        <f>(H10/(F10+G10))*100</f>
        <v>17.75746648870081</v>
      </c>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row>
    <row r="11" spans="1:122" s="25" customFormat="1">
      <c r="A11" s="24"/>
      <c r="B11" s="446" t="s">
        <v>870</v>
      </c>
      <c r="C11" s="547" t="s">
        <v>871</v>
      </c>
      <c r="D11" s="596">
        <v>0.37770316000000004</v>
      </c>
      <c r="E11" s="596">
        <v>0</v>
      </c>
      <c r="F11" s="596">
        <v>50.613724070000004</v>
      </c>
      <c r="G11" s="596">
        <v>29.787309</v>
      </c>
      <c r="H11" s="596">
        <v>5.7771000000000005E-4</v>
      </c>
      <c r="I11" s="548">
        <f>(H11/(F11+G11))*100</f>
        <v>7.1853554356325882E-4</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row>
    <row r="12" spans="1:122" s="25" customFormat="1">
      <c r="A12" s="24"/>
      <c r="B12" s="446">
        <v>3</v>
      </c>
      <c r="C12" s="547" t="s">
        <v>872</v>
      </c>
      <c r="D12" s="596">
        <v>0</v>
      </c>
      <c r="E12" s="596">
        <v>0</v>
      </c>
      <c r="F12" s="596">
        <v>0</v>
      </c>
      <c r="G12" s="596">
        <v>0</v>
      </c>
      <c r="H12" s="596">
        <v>0</v>
      </c>
      <c r="I12" s="548">
        <v>0</v>
      </c>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row>
    <row r="13" spans="1:122" s="25" customFormat="1">
      <c r="A13" s="24"/>
      <c r="B13" s="446" t="s">
        <v>873</v>
      </c>
      <c r="C13" s="547" t="s">
        <v>874</v>
      </c>
      <c r="D13" s="596">
        <v>0</v>
      </c>
      <c r="E13" s="596">
        <v>0</v>
      </c>
      <c r="F13" s="596">
        <v>0</v>
      </c>
      <c r="G13" s="596">
        <v>0</v>
      </c>
      <c r="H13" s="596">
        <v>0</v>
      </c>
      <c r="I13" s="548">
        <v>0</v>
      </c>
      <c r="J13" s="24"/>
      <c r="K13" s="24"/>
      <c r="L13" s="24"/>
      <c r="M13" s="24"/>
      <c r="N13" s="189"/>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row>
    <row r="14" spans="1:122" s="25" customFormat="1">
      <c r="A14" s="24"/>
      <c r="B14" s="446">
        <v>4</v>
      </c>
      <c r="C14" s="547" t="s">
        <v>588</v>
      </c>
      <c r="D14" s="596">
        <v>2492.0325882774814</v>
      </c>
      <c r="E14" s="596">
        <v>702.40592019000007</v>
      </c>
      <c r="F14" s="596">
        <v>3259.5496569887946</v>
      </c>
      <c r="G14" s="596">
        <v>123.46158955</v>
      </c>
      <c r="H14" s="596">
        <v>1371.9972055531523</v>
      </c>
      <c r="I14" s="548">
        <f t="shared" ref="I14:I23" si="0">(H14/(F14+G14))*100</f>
        <v>40.555502348887003</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row>
    <row r="15" spans="1:122" s="25" customFormat="1">
      <c r="A15" s="24"/>
      <c r="B15" s="446">
        <v>5</v>
      </c>
      <c r="C15" s="547" t="s">
        <v>582</v>
      </c>
      <c r="D15" s="596">
        <v>2343.23401272</v>
      </c>
      <c r="E15" s="596">
        <v>0</v>
      </c>
      <c r="F15" s="596">
        <v>2343.23401272</v>
      </c>
      <c r="G15" s="596">
        <v>0</v>
      </c>
      <c r="H15" s="596">
        <v>234.32340127200001</v>
      </c>
      <c r="I15" s="548">
        <f t="shared" si="0"/>
        <v>10</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row>
    <row r="16" spans="1:122" s="25" customFormat="1">
      <c r="A16" s="24"/>
      <c r="B16" s="446">
        <v>6</v>
      </c>
      <c r="C16" s="547" t="s">
        <v>594</v>
      </c>
      <c r="D16" s="596">
        <v>17580.191889879839</v>
      </c>
      <c r="E16" s="596">
        <v>18359.849456319083</v>
      </c>
      <c r="F16" s="596">
        <v>16389.423451115028</v>
      </c>
      <c r="G16" s="596">
        <v>1356.6557211217996</v>
      </c>
      <c r="H16" s="596">
        <v>15934.031091656945</v>
      </c>
      <c r="I16" s="548">
        <f t="shared" si="0"/>
        <v>89.789022899127076</v>
      </c>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row>
    <row r="17" spans="1:107" s="25" customFormat="1">
      <c r="A17" s="24"/>
      <c r="B17" s="446" t="s">
        <v>875</v>
      </c>
      <c r="C17" s="547" t="s">
        <v>876</v>
      </c>
      <c r="D17" s="596">
        <v>880.51649382000005</v>
      </c>
      <c r="E17" s="596">
        <v>52.890888340000004</v>
      </c>
      <c r="F17" s="596">
        <v>870.51643582000008</v>
      </c>
      <c r="G17" s="596">
        <v>48.390888340000004</v>
      </c>
      <c r="H17" s="596">
        <v>902.4649940752596</v>
      </c>
      <c r="I17" s="548">
        <f t="shared" si="0"/>
        <v>98.210665030908203</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row>
    <row r="18" spans="1:107" s="25" customFormat="1">
      <c r="A18" s="24"/>
      <c r="B18" s="446">
        <v>7</v>
      </c>
      <c r="C18" s="547" t="s">
        <v>877</v>
      </c>
      <c r="D18" s="596">
        <v>2187.0849428899987</v>
      </c>
      <c r="E18" s="596">
        <v>0.7</v>
      </c>
      <c r="F18" s="596">
        <v>2187.0849428899987</v>
      </c>
      <c r="G18" s="596">
        <v>0.69899999999999995</v>
      </c>
      <c r="H18" s="596">
        <v>3291.7852097349987</v>
      </c>
      <c r="I18" s="548">
        <f t="shared" si="0"/>
        <v>150.46207923926193</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row>
    <row r="19" spans="1:107" s="25" customFormat="1">
      <c r="A19" s="24"/>
      <c r="B19" s="446" t="s">
        <v>878</v>
      </c>
      <c r="C19" s="547" t="s">
        <v>879</v>
      </c>
      <c r="D19" s="596">
        <v>5.8795656799999998</v>
      </c>
      <c r="E19" s="596">
        <v>0.7</v>
      </c>
      <c r="F19" s="596">
        <v>5.8795656799999998</v>
      </c>
      <c r="G19" s="596">
        <v>0.69899999999999995</v>
      </c>
      <c r="H19" s="596">
        <v>9.5936942500000004</v>
      </c>
      <c r="I19" s="548">
        <f t="shared" si="0"/>
        <v>145.83261331822717</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row>
    <row r="20" spans="1:107" s="25" customFormat="1">
      <c r="A20" s="24"/>
      <c r="B20" s="446" t="s">
        <v>880</v>
      </c>
      <c r="C20" s="547" t="s">
        <v>881</v>
      </c>
      <c r="D20" s="596">
        <v>2181.2053772099989</v>
      </c>
      <c r="E20" s="596">
        <v>0</v>
      </c>
      <c r="F20" s="596">
        <v>2181.2053772099989</v>
      </c>
      <c r="G20" s="596">
        <v>0</v>
      </c>
      <c r="H20" s="596">
        <v>3282.1915154849985</v>
      </c>
      <c r="I20" s="548">
        <f t="shared" si="0"/>
        <v>150.47604181515825</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row>
    <row r="21" spans="1:107" s="25" customFormat="1">
      <c r="A21" s="24"/>
      <c r="B21" s="446">
        <v>8</v>
      </c>
      <c r="C21" s="547" t="s">
        <v>882</v>
      </c>
      <c r="D21" s="596">
        <v>21879.654176763037</v>
      </c>
      <c r="E21" s="596">
        <v>20940.349875509211</v>
      </c>
      <c r="F21" s="596">
        <v>21738.431090577928</v>
      </c>
      <c r="G21" s="596">
        <v>5836.5621548248009</v>
      </c>
      <c r="H21" s="596">
        <v>20280.190151904462</v>
      </c>
      <c r="I21" s="548">
        <f t="shared" si="0"/>
        <v>73.54558520258405</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row>
    <row r="22" spans="1:107" s="25" customFormat="1">
      <c r="A22" s="24"/>
      <c r="B22" s="446">
        <v>9</v>
      </c>
      <c r="C22" s="547" t="s">
        <v>883</v>
      </c>
      <c r="D22" s="596">
        <v>14989.650775464912</v>
      </c>
      <c r="E22" s="596">
        <v>5123.0199872699686</v>
      </c>
      <c r="F22" s="596">
        <v>14944.055322192011</v>
      </c>
      <c r="G22" s="596">
        <v>1688.9844650382984</v>
      </c>
      <c r="H22" s="596">
        <v>10282.600405453235</v>
      </c>
      <c r="I22" s="548">
        <f t="shared" si="0"/>
        <v>61.820331923618085</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row>
    <row r="23" spans="1:107" s="25" customFormat="1">
      <c r="A23" s="24"/>
      <c r="B23" s="446" t="s">
        <v>884</v>
      </c>
      <c r="C23" s="547" t="s">
        <v>885</v>
      </c>
      <c r="D23" s="596">
        <v>12312.566754114712</v>
      </c>
      <c r="E23" s="596">
        <v>4022.354314440001</v>
      </c>
      <c r="F23" s="596">
        <v>12267.317163676809</v>
      </c>
      <c r="G23" s="596">
        <v>1559.3946885683997</v>
      </c>
      <c r="H23" s="596">
        <v>7593.984779519913</v>
      </c>
      <c r="I23" s="548">
        <f t="shared" si="0"/>
        <v>54.922564819970454</v>
      </c>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row>
    <row r="24" spans="1:107" s="25" customFormat="1">
      <c r="A24" s="24"/>
      <c r="B24" s="446" t="s">
        <v>886</v>
      </c>
      <c r="C24" s="547" t="s">
        <v>887</v>
      </c>
      <c r="D24" s="596">
        <v>0</v>
      </c>
      <c r="E24" s="596">
        <v>0</v>
      </c>
      <c r="F24" s="596">
        <v>0</v>
      </c>
      <c r="G24" s="596">
        <v>0</v>
      </c>
      <c r="H24" s="596">
        <v>0</v>
      </c>
      <c r="I24" s="548">
        <v>0</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row>
    <row r="25" spans="1:107" s="25" customFormat="1">
      <c r="A25" s="24"/>
      <c r="B25" s="446" t="s">
        <v>888</v>
      </c>
      <c r="C25" s="547" t="s">
        <v>889</v>
      </c>
      <c r="D25" s="596">
        <v>493.92108536289987</v>
      </c>
      <c r="E25" s="596">
        <v>153.75799209580003</v>
      </c>
      <c r="F25" s="596">
        <v>493.92108536289987</v>
      </c>
      <c r="G25" s="596">
        <v>15.213246945</v>
      </c>
      <c r="H25" s="596">
        <v>331.14257047983455</v>
      </c>
      <c r="I25" s="548">
        <f>(H25/(F25+G25))*100</f>
        <v>65.040314405585107</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row>
    <row r="26" spans="1:107" s="25" customFormat="1">
      <c r="A26" s="24"/>
      <c r="B26" s="446" t="s">
        <v>890</v>
      </c>
      <c r="C26" s="547" t="s">
        <v>891</v>
      </c>
      <c r="D26" s="596">
        <v>1123.1316992871</v>
      </c>
      <c r="E26" s="596">
        <v>400.23807526419984</v>
      </c>
      <c r="F26" s="596">
        <v>1122.7858364521001</v>
      </c>
      <c r="G26" s="596">
        <v>114.37652952489998</v>
      </c>
      <c r="H26" s="596">
        <v>1138.4086495784366</v>
      </c>
      <c r="I26" s="548">
        <f>(H26/(F26+G26))*100</f>
        <v>92.017723856271957</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row>
    <row r="27" spans="1:107" s="25" customFormat="1">
      <c r="A27" s="24"/>
      <c r="B27" s="446" t="s">
        <v>892</v>
      </c>
      <c r="C27" s="547" t="s">
        <v>893</v>
      </c>
      <c r="D27" s="596">
        <v>1060.0312366999997</v>
      </c>
      <c r="E27" s="596">
        <v>546.66960546999962</v>
      </c>
      <c r="F27" s="596">
        <v>1060.0312367000004</v>
      </c>
      <c r="G27" s="596">
        <v>1.2386590242385865E-13</v>
      </c>
      <c r="H27" s="596">
        <v>1219.0644058749999</v>
      </c>
      <c r="I27" s="548">
        <f>(H27/(F27+G27))*100</f>
        <v>115.00268705949533</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row>
    <row r="28" spans="1:107" s="25" customFormat="1">
      <c r="A28" s="24"/>
      <c r="B28" s="446">
        <v>10</v>
      </c>
      <c r="C28" s="547" t="s">
        <v>596</v>
      </c>
      <c r="D28" s="596">
        <v>800.63743560953947</v>
      </c>
      <c r="E28" s="596">
        <v>512.84639368981811</v>
      </c>
      <c r="F28" s="596">
        <v>779.91261046503951</v>
      </c>
      <c r="G28" s="596">
        <v>316.11720595320014</v>
      </c>
      <c r="H28" s="596">
        <v>1452.7740562574431</v>
      </c>
      <c r="I28" s="548">
        <f>(H28/(F28+G28))*100</f>
        <v>132.5487714380821</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row>
    <row r="29" spans="1:107" s="25" customFormat="1">
      <c r="A29" s="24"/>
      <c r="B29" s="446">
        <v>11</v>
      </c>
      <c r="C29" s="547" t="s">
        <v>894</v>
      </c>
      <c r="D29" s="596">
        <v>0</v>
      </c>
      <c r="E29" s="596">
        <v>0</v>
      </c>
      <c r="F29" s="596">
        <v>0</v>
      </c>
      <c r="G29" s="596">
        <v>0</v>
      </c>
      <c r="H29" s="596">
        <v>0</v>
      </c>
      <c r="I29" s="548">
        <v>0</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row>
    <row r="30" spans="1:107" s="25" customFormat="1">
      <c r="A30" s="24"/>
      <c r="B30" s="446" t="s">
        <v>194</v>
      </c>
      <c r="C30" s="547" t="s">
        <v>895</v>
      </c>
      <c r="D30" s="596">
        <v>0</v>
      </c>
      <c r="E30" s="596">
        <v>0</v>
      </c>
      <c r="F30" s="596">
        <v>0</v>
      </c>
      <c r="G30" s="596">
        <v>0</v>
      </c>
      <c r="H30" s="596">
        <v>0</v>
      </c>
      <c r="I30" s="548">
        <v>0</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row>
    <row r="31" spans="1:107" s="25" customFormat="1">
      <c r="A31" s="24"/>
      <c r="B31" s="446" t="s">
        <v>242</v>
      </c>
      <c r="C31" s="547" t="s">
        <v>896</v>
      </c>
      <c r="D31" s="596">
        <v>0</v>
      </c>
      <c r="E31" s="596">
        <v>0</v>
      </c>
      <c r="F31" s="596">
        <v>0</v>
      </c>
      <c r="G31" s="596">
        <v>0</v>
      </c>
      <c r="H31" s="596">
        <v>0</v>
      </c>
      <c r="I31" s="548">
        <v>0</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row>
    <row r="32" spans="1:107" s="25" customFormat="1">
      <c r="A32" s="24"/>
      <c r="B32" s="446" t="s">
        <v>244</v>
      </c>
      <c r="C32" s="547" t="s">
        <v>897</v>
      </c>
      <c r="D32" s="596">
        <v>2572.9412934499992</v>
      </c>
      <c r="E32" s="596">
        <v>77.064474750000002</v>
      </c>
      <c r="F32" s="596">
        <v>2572.9412934499992</v>
      </c>
      <c r="G32" s="596">
        <v>21.984812999999999</v>
      </c>
      <c r="H32" s="596">
        <v>1411.2565619580002</v>
      </c>
      <c r="I32" s="548">
        <f>(H32/(F32+G32))*100</f>
        <v>54.385231180577861</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row>
    <row r="33" spans="1:122" s="25" customFormat="1">
      <c r="A33" s="24"/>
      <c r="B33" s="395">
        <v>11</v>
      </c>
      <c r="C33" s="535" t="s">
        <v>267</v>
      </c>
      <c r="D33" s="597">
        <v>91552.73768386757</v>
      </c>
      <c r="E33" s="597">
        <v>50957.054647608078</v>
      </c>
      <c r="F33" s="597">
        <v>90927.468341768661</v>
      </c>
      <c r="G33" s="597">
        <v>11065.328503556399</v>
      </c>
      <c r="H33" s="597">
        <v>64543.647052323417</v>
      </c>
      <c r="I33" s="595">
        <f>(H33/(F33+G33))*100</f>
        <v>63.282554306463098</v>
      </c>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row>
    <row r="34" spans="1:122" s="25" customFormat="1">
      <c r="A34" s="24"/>
      <c r="B34" s="24"/>
      <c r="C34" s="24"/>
      <c r="D34" s="24"/>
      <c r="E34" s="24"/>
      <c r="F34" s="24"/>
      <c r="G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row>
    <row r="35" spans="1:122" s="25" customForma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row>
    <row r="36" spans="1:122" s="25" customFormat="1">
      <c r="A36" s="24"/>
      <c r="B36" s="24"/>
      <c r="C36" s="24"/>
      <c r="D36" s="24"/>
      <c r="E36" s="24"/>
      <c r="F36" s="507"/>
      <c r="G36" s="507"/>
      <c r="H36" s="24"/>
      <c r="I36" s="24"/>
      <c r="J36" s="22"/>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row>
    <row r="37" spans="1:122">
      <c r="B37" s="24"/>
      <c r="C37" s="24"/>
      <c r="DD37"/>
      <c r="DE37"/>
      <c r="DF37"/>
      <c r="DG37"/>
      <c r="DH37"/>
      <c r="DI37"/>
      <c r="DJ37"/>
      <c r="DK37"/>
      <c r="DL37"/>
      <c r="DM37"/>
      <c r="DN37"/>
      <c r="DO37"/>
      <c r="DP37"/>
      <c r="DQ37"/>
      <c r="DR37"/>
    </row>
    <row r="38" spans="1:122">
      <c r="B38" s="24"/>
      <c r="C38" s="24"/>
      <c r="DD38"/>
      <c r="DE38"/>
      <c r="DF38"/>
      <c r="DG38"/>
      <c r="DH38"/>
      <c r="DI38"/>
      <c r="DJ38"/>
      <c r="DK38"/>
      <c r="DL38"/>
      <c r="DM38"/>
      <c r="DN38"/>
      <c r="DO38"/>
      <c r="DP38"/>
      <c r="DQ38"/>
      <c r="DR38"/>
    </row>
    <row r="39" spans="1:122">
      <c r="B39" s="24"/>
      <c r="C39" s="24"/>
    </row>
    <row r="40" spans="1:122">
      <c r="B40" s="24"/>
      <c r="C40" s="24"/>
    </row>
    <row r="41" spans="1:122">
      <c r="B41" s="24"/>
      <c r="C41" s="24"/>
    </row>
    <row r="53" spans="6:6">
      <c r="F53" s="179"/>
    </row>
  </sheetData>
  <mergeCells count="5">
    <mergeCell ref="D5:E5"/>
    <mergeCell ref="F5:G5"/>
    <mergeCell ref="H5:I5"/>
    <mergeCell ref="B5:B6"/>
    <mergeCell ref="C5:C7"/>
  </mergeCells>
  <hyperlinks>
    <hyperlink ref="L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sheetPr codeName="Ark40"/>
  <dimension ref="A2:EH59"/>
  <sheetViews>
    <sheetView zoomScale="90" zoomScaleNormal="90" zoomScaleSheetLayoutView="90" workbookViewId="0">
      <selection activeCell="F49" sqref="F49"/>
    </sheetView>
  </sheetViews>
  <sheetFormatPr defaultColWidth="22.5703125" defaultRowHeight="15"/>
  <cols>
    <col min="1" max="1" width="5" style="21" customWidth="1"/>
    <col min="2" max="2" width="31.42578125" style="21" customWidth="1"/>
    <col min="3" max="3" width="67.7109375" style="21" customWidth="1"/>
    <col min="4" max="4" width="14.5703125" style="21" customWidth="1"/>
    <col min="5" max="5" width="12.5703125" style="21" customWidth="1"/>
    <col min="6" max="6" width="14.42578125" style="21" customWidth="1"/>
    <col min="7" max="30" width="12.5703125" style="21" customWidth="1"/>
    <col min="31" max="32" width="10.7109375" style="21" customWidth="1"/>
    <col min="33" max="33" width="15.7109375" style="21" customWidth="1"/>
    <col min="34" max="138" width="22.5703125" style="21"/>
  </cols>
  <sheetData>
    <row r="2" spans="1:138" ht="21">
      <c r="A2" s="20"/>
      <c r="B2" s="85" t="s">
        <v>898</v>
      </c>
      <c r="AG2" s="201" t="s">
        <v>152</v>
      </c>
    </row>
    <row r="3" spans="1:138">
      <c r="DT3"/>
      <c r="DU3"/>
      <c r="DV3"/>
      <c r="DW3"/>
      <c r="DX3"/>
      <c r="DY3"/>
      <c r="DZ3"/>
      <c r="EA3"/>
      <c r="EB3"/>
      <c r="EC3"/>
      <c r="ED3"/>
      <c r="EE3"/>
      <c r="EF3"/>
      <c r="EG3"/>
      <c r="EH3"/>
    </row>
    <row r="4" spans="1:138">
      <c r="DT4"/>
      <c r="DU4"/>
      <c r="DV4"/>
      <c r="DW4"/>
      <c r="DX4"/>
      <c r="DY4"/>
      <c r="DZ4"/>
      <c r="EA4"/>
      <c r="EB4"/>
      <c r="EC4"/>
      <c r="ED4"/>
      <c r="EE4"/>
      <c r="EF4"/>
      <c r="EG4"/>
      <c r="EH4"/>
    </row>
    <row r="5" spans="1:138" s="23" customFormat="1">
      <c r="A5" s="22"/>
      <c r="B5" s="679" t="s">
        <v>269</v>
      </c>
      <c r="C5" s="650" t="s">
        <v>852</v>
      </c>
      <c r="D5" s="766" t="s">
        <v>899</v>
      </c>
      <c r="E5" s="766"/>
      <c r="F5" s="766"/>
      <c r="G5" s="766"/>
      <c r="H5" s="766"/>
      <c r="I5" s="766"/>
      <c r="J5" s="766"/>
      <c r="K5" s="766"/>
      <c r="L5" s="766"/>
      <c r="M5" s="766"/>
      <c r="N5" s="766"/>
      <c r="O5" s="766"/>
      <c r="P5" s="766"/>
      <c r="Q5" s="766"/>
      <c r="R5" s="766"/>
      <c r="S5" s="766"/>
      <c r="T5" s="766"/>
      <c r="U5" s="766"/>
      <c r="V5" s="766"/>
      <c r="W5" s="766"/>
      <c r="X5" s="766"/>
      <c r="Y5" s="766"/>
      <c r="Z5" s="766"/>
      <c r="AA5" s="766"/>
      <c r="AB5" s="766"/>
      <c r="AC5" s="767" t="s">
        <v>267</v>
      </c>
      <c r="AD5" s="767" t="s">
        <v>900</v>
      </c>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row>
    <row r="6" spans="1:138" s="23" customFormat="1">
      <c r="A6" s="22"/>
      <c r="B6" s="681"/>
      <c r="C6" s="650"/>
      <c r="D6" s="160">
        <v>0</v>
      </c>
      <c r="E6" s="440">
        <v>0.02</v>
      </c>
      <c r="F6" s="160">
        <v>0.04</v>
      </c>
      <c r="G6" s="440">
        <v>0.1</v>
      </c>
      <c r="H6" s="440">
        <v>0.2</v>
      </c>
      <c r="I6" s="440">
        <v>0.3</v>
      </c>
      <c r="J6" s="440">
        <v>0.35</v>
      </c>
      <c r="K6" s="440">
        <v>0.4</v>
      </c>
      <c r="L6" s="440">
        <v>0.45</v>
      </c>
      <c r="M6" s="440">
        <v>0.5</v>
      </c>
      <c r="N6" s="440">
        <v>0.6</v>
      </c>
      <c r="O6" s="440">
        <v>0.7</v>
      </c>
      <c r="P6" s="440">
        <v>0.75</v>
      </c>
      <c r="Q6" s="440">
        <v>0.8</v>
      </c>
      <c r="R6" s="440">
        <v>0.9</v>
      </c>
      <c r="S6" s="440">
        <v>1</v>
      </c>
      <c r="T6" s="440">
        <v>1.05</v>
      </c>
      <c r="U6" s="440">
        <v>1.1000000000000001</v>
      </c>
      <c r="V6" s="440">
        <v>1.3</v>
      </c>
      <c r="W6" s="440">
        <v>1.5</v>
      </c>
      <c r="X6" s="440">
        <v>2.5</v>
      </c>
      <c r="Y6" s="440">
        <v>3.7</v>
      </c>
      <c r="Z6" s="440">
        <v>4</v>
      </c>
      <c r="AA6" s="440">
        <v>12.5</v>
      </c>
      <c r="AB6" s="440" t="s">
        <v>901</v>
      </c>
      <c r="AC6" s="767"/>
      <c r="AD6" s="767"/>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row>
    <row r="7" spans="1:138" s="25" customFormat="1">
      <c r="A7" s="24"/>
      <c r="B7" s="314">
        <v>1</v>
      </c>
      <c r="C7" s="550" t="s">
        <v>866</v>
      </c>
      <c r="D7" s="599">
        <v>11712.700140550001</v>
      </c>
      <c r="E7" s="599">
        <v>0</v>
      </c>
      <c r="F7" s="599">
        <v>0</v>
      </c>
      <c r="G7" s="599">
        <v>0</v>
      </c>
      <c r="H7" s="599">
        <v>0</v>
      </c>
      <c r="I7" s="599">
        <v>0</v>
      </c>
      <c r="J7" s="599">
        <v>0</v>
      </c>
      <c r="K7" s="599">
        <v>0</v>
      </c>
      <c r="L7" s="599">
        <v>0</v>
      </c>
      <c r="M7" s="599">
        <v>0</v>
      </c>
      <c r="N7" s="599">
        <v>0</v>
      </c>
      <c r="O7" s="599">
        <v>0</v>
      </c>
      <c r="P7" s="599">
        <v>0</v>
      </c>
      <c r="Q7" s="599">
        <v>0</v>
      </c>
      <c r="R7" s="599">
        <v>0</v>
      </c>
      <c r="S7" s="599">
        <v>0.90680276999999998</v>
      </c>
      <c r="T7" s="599">
        <v>0</v>
      </c>
      <c r="U7" s="599">
        <v>0</v>
      </c>
      <c r="V7" s="599">
        <v>0</v>
      </c>
      <c r="W7" s="599">
        <v>0</v>
      </c>
      <c r="X7" s="599">
        <v>0</v>
      </c>
      <c r="Y7" s="599">
        <v>0</v>
      </c>
      <c r="Z7" s="552">
        <v>0</v>
      </c>
      <c r="AA7" s="552">
        <v>0</v>
      </c>
      <c r="AB7" s="552">
        <v>0</v>
      </c>
      <c r="AC7" s="601">
        <v>11713.606943320001</v>
      </c>
      <c r="AD7" s="607">
        <v>11713.606943320001</v>
      </c>
      <c r="AE7" s="24"/>
      <c r="AF7" s="60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row>
    <row r="8" spans="1:138" s="25" customFormat="1">
      <c r="A8" s="24"/>
      <c r="B8" s="314">
        <v>2</v>
      </c>
      <c r="C8" s="547" t="s">
        <v>902</v>
      </c>
      <c r="D8" s="599">
        <v>81.146294178039994</v>
      </c>
      <c r="E8" s="599">
        <v>0</v>
      </c>
      <c r="F8" s="599">
        <v>0</v>
      </c>
      <c r="G8" s="599">
        <v>0</v>
      </c>
      <c r="H8" s="599">
        <v>5.905913</v>
      </c>
      <c r="I8" s="599">
        <v>0</v>
      </c>
      <c r="J8" s="599">
        <v>0</v>
      </c>
      <c r="K8" s="599">
        <v>0</v>
      </c>
      <c r="L8" s="599">
        <v>0</v>
      </c>
      <c r="M8" s="599">
        <v>0</v>
      </c>
      <c r="N8" s="599">
        <v>0</v>
      </c>
      <c r="O8" s="599">
        <v>0</v>
      </c>
      <c r="P8" s="599">
        <v>0</v>
      </c>
      <c r="Q8" s="599">
        <v>0</v>
      </c>
      <c r="R8" s="599">
        <v>0</v>
      </c>
      <c r="S8" s="599">
        <v>0.41716422075820803</v>
      </c>
      <c r="T8" s="599">
        <v>0</v>
      </c>
      <c r="U8" s="599">
        <v>0</v>
      </c>
      <c r="V8" s="599">
        <v>0</v>
      </c>
      <c r="W8" s="599">
        <v>0</v>
      </c>
      <c r="X8" s="599">
        <v>0</v>
      </c>
      <c r="Y8" s="599">
        <v>0</v>
      </c>
      <c r="Z8" s="552">
        <v>0</v>
      </c>
      <c r="AA8" s="552">
        <v>0</v>
      </c>
      <c r="AB8" s="552">
        <v>0</v>
      </c>
      <c r="AC8" s="601">
        <v>87.469371398798216</v>
      </c>
      <c r="AD8" s="607">
        <v>87.469371398798216</v>
      </c>
      <c r="AE8" s="24"/>
      <c r="AF8" s="60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row>
    <row r="9" spans="1:138" s="25" customFormat="1">
      <c r="A9" s="24"/>
      <c r="B9" s="314" t="s">
        <v>868</v>
      </c>
      <c r="C9" s="547" t="s">
        <v>903</v>
      </c>
      <c r="D9" s="599">
        <v>0.74583881804000007</v>
      </c>
      <c r="E9" s="599">
        <v>0</v>
      </c>
      <c r="F9" s="599">
        <v>0</v>
      </c>
      <c r="G9" s="599">
        <v>0</v>
      </c>
      <c r="H9" s="599">
        <v>5.905913</v>
      </c>
      <c r="I9" s="599">
        <v>0</v>
      </c>
      <c r="J9" s="599">
        <v>0</v>
      </c>
      <c r="K9" s="599">
        <v>0</v>
      </c>
      <c r="L9" s="599">
        <v>0</v>
      </c>
      <c r="M9" s="599">
        <v>0</v>
      </c>
      <c r="N9" s="599">
        <v>0</v>
      </c>
      <c r="O9" s="599">
        <v>0</v>
      </c>
      <c r="P9" s="599">
        <v>0</v>
      </c>
      <c r="Q9" s="599">
        <v>0</v>
      </c>
      <c r="R9" s="599">
        <v>0</v>
      </c>
      <c r="S9" s="599">
        <v>0</v>
      </c>
      <c r="T9" s="599">
        <v>0</v>
      </c>
      <c r="U9" s="599">
        <v>0</v>
      </c>
      <c r="V9" s="599">
        <v>0</v>
      </c>
      <c r="W9" s="599">
        <v>0</v>
      </c>
      <c r="X9" s="599">
        <v>0</v>
      </c>
      <c r="Y9" s="599">
        <v>0</v>
      </c>
      <c r="Z9" s="552">
        <v>0</v>
      </c>
      <c r="AA9" s="552">
        <v>0</v>
      </c>
      <c r="AB9" s="552">
        <v>0</v>
      </c>
      <c r="AC9" s="601">
        <v>6.6517518180400002</v>
      </c>
      <c r="AD9" s="607">
        <v>0</v>
      </c>
      <c r="AE9" s="24"/>
      <c r="AF9" s="60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row>
    <row r="10" spans="1:138" s="25" customFormat="1">
      <c r="A10" s="24"/>
      <c r="B10" s="314" t="s">
        <v>870</v>
      </c>
      <c r="C10" s="547" t="s">
        <v>904</v>
      </c>
      <c r="D10" s="599">
        <v>80.400455359999995</v>
      </c>
      <c r="E10" s="599">
        <v>0</v>
      </c>
      <c r="F10" s="599">
        <v>0</v>
      </c>
      <c r="G10" s="599">
        <v>0</v>
      </c>
      <c r="H10" s="599">
        <v>0</v>
      </c>
      <c r="I10" s="599">
        <v>0</v>
      </c>
      <c r="J10" s="599">
        <v>0</v>
      </c>
      <c r="K10" s="599">
        <v>0</v>
      </c>
      <c r="L10" s="599">
        <v>0</v>
      </c>
      <c r="M10" s="599">
        <v>0</v>
      </c>
      <c r="N10" s="599">
        <v>0</v>
      </c>
      <c r="O10" s="599">
        <v>0</v>
      </c>
      <c r="P10" s="599">
        <v>0</v>
      </c>
      <c r="Q10" s="599">
        <v>0</v>
      </c>
      <c r="R10" s="599">
        <v>0</v>
      </c>
      <c r="S10" s="599">
        <v>0.41716422075820803</v>
      </c>
      <c r="T10" s="599">
        <v>0</v>
      </c>
      <c r="U10" s="599">
        <v>0</v>
      </c>
      <c r="V10" s="599">
        <v>0</v>
      </c>
      <c r="W10" s="599">
        <v>0</v>
      </c>
      <c r="X10" s="599">
        <v>0</v>
      </c>
      <c r="Y10" s="599">
        <v>0</v>
      </c>
      <c r="Z10" s="552">
        <v>0</v>
      </c>
      <c r="AA10" s="552">
        <v>0</v>
      </c>
      <c r="AB10" s="552">
        <v>0</v>
      </c>
      <c r="AC10" s="601">
        <v>80.817619580758219</v>
      </c>
      <c r="AD10" s="607">
        <v>80.817619580758219</v>
      </c>
      <c r="AE10" s="24"/>
      <c r="AF10" s="60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row>
    <row r="11" spans="1:138" s="25" customFormat="1">
      <c r="A11" s="24"/>
      <c r="B11" s="314">
        <v>3</v>
      </c>
      <c r="C11" s="547" t="s">
        <v>872</v>
      </c>
      <c r="D11" s="599">
        <v>0</v>
      </c>
      <c r="E11" s="599">
        <v>0</v>
      </c>
      <c r="F11" s="599">
        <v>0</v>
      </c>
      <c r="G11" s="599">
        <v>0</v>
      </c>
      <c r="H11" s="599">
        <v>0</v>
      </c>
      <c r="I11" s="599">
        <v>0</v>
      </c>
      <c r="J11" s="599">
        <v>0</v>
      </c>
      <c r="K11" s="599">
        <v>0</v>
      </c>
      <c r="L11" s="599">
        <v>0</v>
      </c>
      <c r="M11" s="599">
        <v>0</v>
      </c>
      <c r="N11" s="599">
        <v>0</v>
      </c>
      <c r="O11" s="599">
        <v>0</v>
      </c>
      <c r="P11" s="599">
        <v>0</v>
      </c>
      <c r="Q11" s="599">
        <v>0</v>
      </c>
      <c r="R11" s="599">
        <v>0</v>
      </c>
      <c r="S11" s="599">
        <v>0</v>
      </c>
      <c r="T11" s="599">
        <v>0</v>
      </c>
      <c r="U11" s="599">
        <v>0</v>
      </c>
      <c r="V11" s="599">
        <v>0</v>
      </c>
      <c r="W11" s="599">
        <v>0</v>
      </c>
      <c r="X11" s="599">
        <v>0</v>
      </c>
      <c r="Y11" s="599">
        <v>0</v>
      </c>
      <c r="Z11" s="599">
        <v>0</v>
      </c>
      <c r="AA11" s="599">
        <v>0</v>
      </c>
      <c r="AB11" s="599">
        <v>0</v>
      </c>
      <c r="AC11" s="599">
        <v>0</v>
      </c>
      <c r="AD11" s="599">
        <v>0</v>
      </c>
      <c r="AE11" s="24"/>
      <c r="AF11" s="60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row>
    <row r="12" spans="1:138" s="25" customFormat="1">
      <c r="A12" s="24"/>
      <c r="B12" s="314" t="s">
        <v>873</v>
      </c>
      <c r="C12" s="547" t="s">
        <v>874</v>
      </c>
      <c r="D12" s="599">
        <v>0</v>
      </c>
      <c r="E12" s="599">
        <v>0</v>
      </c>
      <c r="F12" s="599">
        <v>0</v>
      </c>
      <c r="G12" s="599">
        <v>0</v>
      </c>
      <c r="H12" s="599">
        <v>0</v>
      </c>
      <c r="I12" s="599">
        <v>0</v>
      </c>
      <c r="J12" s="599">
        <v>0</v>
      </c>
      <c r="K12" s="599">
        <v>0</v>
      </c>
      <c r="L12" s="599">
        <v>0</v>
      </c>
      <c r="M12" s="599">
        <v>0</v>
      </c>
      <c r="N12" s="599">
        <v>0</v>
      </c>
      <c r="O12" s="599">
        <v>0</v>
      </c>
      <c r="P12" s="599">
        <v>0</v>
      </c>
      <c r="Q12" s="599">
        <v>0</v>
      </c>
      <c r="R12" s="599">
        <v>0</v>
      </c>
      <c r="S12" s="599">
        <v>0</v>
      </c>
      <c r="T12" s="599">
        <v>0</v>
      </c>
      <c r="U12" s="599">
        <v>0</v>
      </c>
      <c r="V12" s="599">
        <v>0</v>
      </c>
      <c r="W12" s="599">
        <v>0</v>
      </c>
      <c r="X12" s="599">
        <v>0</v>
      </c>
      <c r="Y12" s="599">
        <v>0</v>
      </c>
      <c r="Z12" s="599">
        <v>0</v>
      </c>
      <c r="AA12" s="599">
        <v>0</v>
      </c>
      <c r="AB12" s="599">
        <v>0</v>
      </c>
      <c r="AC12" s="599">
        <v>0</v>
      </c>
      <c r="AD12" s="599">
        <v>0</v>
      </c>
      <c r="AE12" s="24"/>
      <c r="AF12" s="60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row>
    <row r="13" spans="1:138" s="25" customFormat="1">
      <c r="A13" s="24"/>
      <c r="B13" s="314">
        <v>4</v>
      </c>
      <c r="C13" s="547" t="s">
        <v>588</v>
      </c>
      <c r="D13" s="599">
        <v>0</v>
      </c>
      <c r="E13" s="599">
        <v>0</v>
      </c>
      <c r="F13" s="599">
        <v>0</v>
      </c>
      <c r="G13" s="599">
        <v>0</v>
      </c>
      <c r="H13" s="599">
        <v>72.638114525045069</v>
      </c>
      <c r="I13" s="599">
        <v>731.38410498976771</v>
      </c>
      <c r="J13" s="599">
        <v>0</v>
      </c>
      <c r="K13" s="599">
        <v>1893.0041544850499</v>
      </c>
      <c r="L13" s="599">
        <v>0</v>
      </c>
      <c r="M13" s="599">
        <v>945.21750213131236</v>
      </c>
      <c r="N13" s="599">
        <v>0</v>
      </c>
      <c r="O13" s="599">
        <v>0</v>
      </c>
      <c r="P13" s="599">
        <v>0</v>
      </c>
      <c r="Q13" s="599">
        <v>0</v>
      </c>
      <c r="R13" s="599">
        <v>0</v>
      </c>
      <c r="S13" s="599">
        <v>1.0473423964392627</v>
      </c>
      <c r="T13" s="599">
        <v>0</v>
      </c>
      <c r="U13" s="599">
        <v>0</v>
      </c>
      <c r="V13" s="599">
        <v>0</v>
      </c>
      <c r="W13" s="599">
        <v>-16.992173199999808</v>
      </c>
      <c r="X13" s="599">
        <v>0</v>
      </c>
      <c r="Y13" s="599">
        <v>0</v>
      </c>
      <c r="Z13" s="552">
        <v>0</v>
      </c>
      <c r="AA13" s="552">
        <v>0</v>
      </c>
      <c r="AB13" s="552">
        <v>0</v>
      </c>
      <c r="AC13" s="601">
        <v>3626.2990453276143</v>
      </c>
      <c r="AD13" s="607">
        <v>3363.3464749476143</v>
      </c>
      <c r="AE13" s="24"/>
      <c r="AF13" s="60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row>
    <row r="14" spans="1:138" s="25" customFormat="1">
      <c r="A14" s="24"/>
      <c r="B14" s="314">
        <v>5</v>
      </c>
      <c r="C14" s="547" t="s">
        <v>582</v>
      </c>
      <c r="D14" s="599">
        <v>0</v>
      </c>
      <c r="E14" s="599">
        <v>0</v>
      </c>
      <c r="F14" s="599">
        <v>0</v>
      </c>
      <c r="G14" s="599">
        <v>2343.2340127200005</v>
      </c>
      <c r="H14" s="599">
        <v>0</v>
      </c>
      <c r="I14" s="599">
        <v>0</v>
      </c>
      <c r="J14" s="599">
        <v>0</v>
      </c>
      <c r="K14" s="599">
        <v>0</v>
      </c>
      <c r="L14" s="599">
        <v>0</v>
      </c>
      <c r="M14" s="599">
        <v>0</v>
      </c>
      <c r="N14" s="599">
        <v>0</v>
      </c>
      <c r="O14" s="599">
        <v>0</v>
      </c>
      <c r="P14" s="599">
        <v>0</v>
      </c>
      <c r="Q14" s="599">
        <v>0</v>
      </c>
      <c r="R14" s="599">
        <v>0</v>
      </c>
      <c r="S14" s="599">
        <v>0</v>
      </c>
      <c r="T14" s="599">
        <v>0</v>
      </c>
      <c r="U14" s="599">
        <v>0</v>
      </c>
      <c r="V14" s="599">
        <v>0</v>
      </c>
      <c r="W14" s="599">
        <v>0</v>
      </c>
      <c r="X14" s="599">
        <v>0</v>
      </c>
      <c r="Y14" s="599">
        <v>0</v>
      </c>
      <c r="Z14" s="552">
        <v>0</v>
      </c>
      <c r="AA14" s="552">
        <v>0</v>
      </c>
      <c r="AB14" s="599">
        <v>0</v>
      </c>
      <c r="AC14" s="601">
        <v>2343.2340127200005</v>
      </c>
      <c r="AD14" s="607">
        <v>2108.9106114500005</v>
      </c>
      <c r="AE14" s="24"/>
      <c r="AF14" s="60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row>
    <row r="15" spans="1:138" s="25" customFormat="1">
      <c r="A15" s="24"/>
      <c r="B15" s="314">
        <v>6</v>
      </c>
      <c r="C15" s="547" t="s">
        <v>594</v>
      </c>
      <c r="D15" s="600">
        <v>0</v>
      </c>
      <c r="E15" s="600">
        <v>0</v>
      </c>
      <c r="F15" s="600">
        <v>0</v>
      </c>
      <c r="G15" s="600">
        <v>0</v>
      </c>
      <c r="H15" s="600">
        <v>335.557006</v>
      </c>
      <c r="I15" s="600">
        <v>0</v>
      </c>
      <c r="J15" s="600">
        <v>0</v>
      </c>
      <c r="K15" s="600">
        <v>0</v>
      </c>
      <c r="L15" s="600">
        <v>0</v>
      </c>
      <c r="M15" s="600">
        <v>0</v>
      </c>
      <c r="N15" s="600">
        <v>0</v>
      </c>
      <c r="O15" s="600">
        <v>0</v>
      </c>
      <c r="P15" s="600">
        <v>0</v>
      </c>
      <c r="Q15" s="600">
        <v>0</v>
      </c>
      <c r="R15" s="600">
        <v>0</v>
      </c>
      <c r="S15" s="600">
        <v>17365.493699756738</v>
      </c>
      <c r="T15" s="600">
        <v>0</v>
      </c>
      <c r="U15" s="600">
        <v>0</v>
      </c>
      <c r="V15" s="600">
        <v>120.52969779999999</v>
      </c>
      <c r="W15" s="600">
        <v>0</v>
      </c>
      <c r="X15" s="600">
        <v>0</v>
      </c>
      <c r="Y15" s="600">
        <v>0</v>
      </c>
      <c r="Z15" s="553">
        <v>0</v>
      </c>
      <c r="AA15" s="553">
        <v>0</v>
      </c>
      <c r="AB15" s="600">
        <v>0</v>
      </c>
      <c r="AC15" s="601">
        <v>17821.580403556734</v>
      </c>
      <c r="AD15" s="607">
        <v>17743.360353876735</v>
      </c>
      <c r="AE15" s="24"/>
      <c r="AF15" s="60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row>
    <row r="16" spans="1:138" s="25" customFormat="1">
      <c r="A16" s="24"/>
      <c r="B16" s="314" t="s">
        <v>875</v>
      </c>
      <c r="C16" s="547" t="s">
        <v>905</v>
      </c>
      <c r="D16" s="599">
        <v>0</v>
      </c>
      <c r="E16" s="599">
        <v>0</v>
      </c>
      <c r="F16" s="599">
        <v>0</v>
      </c>
      <c r="G16" s="599">
        <v>0</v>
      </c>
      <c r="H16" s="599">
        <v>0</v>
      </c>
      <c r="I16" s="599">
        <v>0</v>
      </c>
      <c r="J16" s="599">
        <v>0</v>
      </c>
      <c r="K16" s="599">
        <v>0</v>
      </c>
      <c r="L16" s="599">
        <v>0</v>
      </c>
      <c r="M16" s="599">
        <v>0</v>
      </c>
      <c r="N16" s="599">
        <v>0</v>
      </c>
      <c r="O16" s="599">
        <v>0</v>
      </c>
      <c r="P16" s="599">
        <v>0</v>
      </c>
      <c r="Q16" s="599">
        <v>0</v>
      </c>
      <c r="R16" s="599">
        <v>0</v>
      </c>
      <c r="S16" s="599">
        <v>798.37762636000002</v>
      </c>
      <c r="T16" s="599">
        <v>0</v>
      </c>
      <c r="U16" s="599">
        <v>0</v>
      </c>
      <c r="V16" s="599">
        <v>120.52969779999999</v>
      </c>
      <c r="W16" s="599">
        <v>0</v>
      </c>
      <c r="X16" s="599">
        <v>0</v>
      </c>
      <c r="Y16" s="599">
        <v>0</v>
      </c>
      <c r="Z16" s="552">
        <v>0</v>
      </c>
      <c r="AA16" s="552">
        <v>0</v>
      </c>
      <c r="AB16" s="599">
        <v>0</v>
      </c>
      <c r="AC16" s="601">
        <v>918.90732415999992</v>
      </c>
      <c r="AD16" s="607">
        <v>918.90732415999992</v>
      </c>
      <c r="AE16" s="24"/>
      <c r="AF16" s="60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row>
    <row r="17" spans="1:123" s="25" customFormat="1">
      <c r="A17" s="24"/>
      <c r="B17" s="314">
        <v>7</v>
      </c>
      <c r="C17" s="547" t="s">
        <v>877</v>
      </c>
      <c r="D17" s="599">
        <v>0</v>
      </c>
      <c r="E17" s="599">
        <v>0</v>
      </c>
      <c r="F17" s="599">
        <v>0</v>
      </c>
      <c r="G17" s="599">
        <v>0</v>
      </c>
      <c r="H17" s="599">
        <v>0.21088789999999999</v>
      </c>
      <c r="I17" s="599">
        <v>0</v>
      </c>
      <c r="J17" s="599">
        <v>0</v>
      </c>
      <c r="K17" s="599">
        <v>0</v>
      </c>
      <c r="L17" s="599">
        <v>0</v>
      </c>
      <c r="M17" s="599">
        <v>0</v>
      </c>
      <c r="N17" s="599">
        <v>0</v>
      </c>
      <c r="O17" s="599">
        <v>0</v>
      </c>
      <c r="P17" s="599">
        <v>0</v>
      </c>
      <c r="Q17" s="599">
        <v>0</v>
      </c>
      <c r="R17" s="599">
        <v>0</v>
      </c>
      <c r="S17" s="599">
        <v>1447.2146183599991</v>
      </c>
      <c r="T17" s="599">
        <v>0</v>
      </c>
      <c r="U17" s="599">
        <v>0</v>
      </c>
      <c r="V17" s="599">
        <v>0</v>
      </c>
      <c r="W17" s="599">
        <v>6.3676777800000002</v>
      </c>
      <c r="X17" s="599">
        <v>733.99075885000002</v>
      </c>
      <c r="Y17" s="599">
        <v>0</v>
      </c>
      <c r="Z17" s="552">
        <v>0</v>
      </c>
      <c r="AA17" s="552">
        <v>0</v>
      </c>
      <c r="AB17" s="599">
        <v>0</v>
      </c>
      <c r="AC17" s="601">
        <v>2187.7839428899988</v>
      </c>
      <c r="AD17" s="607">
        <v>2187.7839428899988</v>
      </c>
      <c r="AE17" s="24"/>
      <c r="AF17" s="60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row>
    <row r="18" spans="1:123" s="25" customFormat="1">
      <c r="A18" s="24"/>
      <c r="B18" s="314" t="s">
        <v>878</v>
      </c>
      <c r="C18" s="547" t="s">
        <v>906</v>
      </c>
      <c r="D18" s="599">
        <v>0</v>
      </c>
      <c r="E18" s="599">
        <v>0</v>
      </c>
      <c r="F18" s="599">
        <v>0</v>
      </c>
      <c r="G18" s="599">
        <v>0</v>
      </c>
      <c r="H18" s="599">
        <v>0.21088789999999999</v>
      </c>
      <c r="I18" s="599">
        <v>0</v>
      </c>
      <c r="J18" s="599">
        <v>0</v>
      </c>
      <c r="K18" s="599">
        <v>0</v>
      </c>
      <c r="L18" s="599">
        <v>0</v>
      </c>
      <c r="M18" s="599">
        <v>0</v>
      </c>
      <c r="N18" s="599">
        <v>0</v>
      </c>
      <c r="O18" s="599">
        <v>0</v>
      </c>
      <c r="P18" s="599">
        <v>0</v>
      </c>
      <c r="Q18" s="599">
        <v>0</v>
      </c>
      <c r="R18" s="599">
        <v>0</v>
      </c>
      <c r="S18" s="599">
        <v>0</v>
      </c>
      <c r="T18" s="599">
        <v>0</v>
      </c>
      <c r="U18" s="599">
        <v>0</v>
      </c>
      <c r="V18" s="599">
        <v>0</v>
      </c>
      <c r="W18" s="599">
        <v>6.3676777800000002</v>
      </c>
      <c r="X18" s="599">
        <v>0</v>
      </c>
      <c r="Y18" s="599">
        <v>0</v>
      </c>
      <c r="Z18" s="552">
        <v>0</v>
      </c>
      <c r="AA18" s="552">
        <v>0</v>
      </c>
      <c r="AB18" s="599">
        <v>0</v>
      </c>
      <c r="AC18" s="601">
        <v>6.5785656800000005</v>
      </c>
      <c r="AD18" s="607">
        <v>6.5785656800000005</v>
      </c>
      <c r="AE18" s="24"/>
      <c r="AF18" s="60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row>
    <row r="19" spans="1:123" s="25" customFormat="1">
      <c r="A19" s="24"/>
      <c r="B19" s="314" t="s">
        <v>880</v>
      </c>
      <c r="C19" s="547" t="s">
        <v>907</v>
      </c>
      <c r="D19" s="599">
        <v>0</v>
      </c>
      <c r="E19" s="599">
        <v>0</v>
      </c>
      <c r="F19" s="599">
        <v>0</v>
      </c>
      <c r="G19" s="599">
        <v>0</v>
      </c>
      <c r="H19" s="599">
        <v>0</v>
      </c>
      <c r="I19" s="599">
        <v>0</v>
      </c>
      <c r="J19" s="599">
        <v>0</v>
      </c>
      <c r="K19" s="599">
        <v>0</v>
      </c>
      <c r="L19" s="599">
        <v>0</v>
      </c>
      <c r="M19" s="599">
        <v>0</v>
      </c>
      <c r="N19" s="599">
        <v>0</v>
      </c>
      <c r="O19" s="599">
        <v>0</v>
      </c>
      <c r="P19" s="599">
        <v>0</v>
      </c>
      <c r="Q19" s="599">
        <v>0</v>
      </c>
      <c r="R19" s="599">
        <v>0</v>
      </c>
      <c r="S19" s="599">
        <v>1447.2146183599991</v>
      </c>
      <c r="T19" s="599">
        <v>0</v>
      </c>
      <c r="U19" s="599">
        <v>0</v>
      </c>
      <c r="V19" s="599">
        <v>0</v>
      </c>
      <c r="W19" s="599">
        <v>0</v>
      </c>
      <c r="X19" s="599">
        <v>733.99075885000002</v>
      </c>
      <c r="Y19" s="599">
        <v>0</v>
      </c>
      <c r="Z19" s="552">
        <v>0</v>
      </c>
      <c r="AA19" s="552">
        <v>0</v>
      </c>
      <c r="AB19" s="599">
        <v>0</v>
      </c>
      <c r="AC19" s="601">
        <v>2181.2053772099989</v>
      </c>
      <c r="AD19" s="607">
        <v>2181.2053772099989</v>
      </c>
      <c r="AE19" s="24"/>
      <c r="AF19" s="60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row>
    <row r="20" spans="1:123" s="25" customFormat="1">
      <c r="A20" s="24"/>
      <c r="B20" s="314">
        <v>8</v>
      </c>
      <c r="C20" s="547" t="s">
        <v>882</v>
      </c>
      <c r="D20" s="599">
        <v>2.5868441800000004</v>
      </c>
      <c r="E20" s="599">
        <v>0</v>
      </c>
      <c r="F20" s="599">
        <v>0</v>
      </c>
      <c r="G20" s="599">
        <v>0</v>
      </c>
      <c r="H20" s="599">
        <v>0</v>
      </c>
      <c r="I20" s="599">
        <v>0</v>
      </c>
      <c r="J20" s="599">
        <v>0</v>
      </c>
      <c r="K20" s="599">
        <v>0</v>
      </c>
      <c r="L20" s="599">
        <v>155.57510153349992</v>
      </c>
      <c r="M20" s="599">
        <v>0</v>
      </c>
      <c r="N20" s="599">
        <v>0</v>
      </c>
      <c r="O20" s="599">
        <v>0</v>
      </c>
      <c r="P20" s="599">
        <v>25950.014691293796</v>
      </c>
      <c r="Q20" s="599">
        <v>0</v>
      </c>
      <c r="R20" s="599">
        <v>0</v>
      </c>
      <c r="S20" s="599">
        <v>1467.7098652521324</v>
      </c>
      <c r="T20" s="599">
        <v>0</v>
      </c>
      <c r="U20" s="599">
        <v>0</v>
      </c>
      <c r="V20" s="599">
        <v>0</v>
      </c>
      <c r="W20" s="599">
        <v>0</v>
      </c>
      <c r="X20" s="599">
        <v>0</v>
      </c>
      <c r="Y20" s="599">
        <v>0</v>
      </c>
      <c r="Z20" s="552">
        <v>0</v>
      </c>
      <c r="AA20" s="552">
        <v>0</v>
      </c>
      <c r="AB20" s="599">
        <v>0</v>
      </c>
      <c r="AC20" s="601">
        <v>27575.886502259429</v>
      </c>
      <c r="AD20" s="607">
        <v>27575.886502259429</v>
      </c>
      <c r="AE20" s="24"/>
      <c r="AF20" s="60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row>
    <row r="21" spans="1:123" s="25" customFormat="1">
      <c r="A21" s="24"/>
      <c r="B21" s="314">
        <v>9</v>
      </c>
      <c r="C21" s="547" t="s">
        <v>908</v>
      </c>
      <c r="D21" s="599">
        <v>9.7137350000000011E-2</v>
      </c>
      <c r="E21" s="599">
        <v>0</v>
      </c>
      <c r="F21" s="599">
        <v>0</v>
      </c>
      <c r="G21" s="599">
        <v>0</v>
      </c>
      <c r="H21" s="599">
        <v>5030.9065967974993</v>
      </c>
      <c r="I21" s="599">
        <v>0</v>
      </c>
      <c r="J21" s="599">
        <v>0</v>
      </c>
      <c r="K21" s="599">
        <v>0</v>
      </c>
      <c r="L21" s="599">
        <v>34.817775445699894</v>
      </c>
      <c r="M21" s="599">
        <v>0</v>
      </c>
      <c r="N21" s="599">
        <v>284.52612175999997</v>
      </c>
      <c r="O21" s="599">
        <v>0</v>
      </c>
      <c r="P21" s="599">
        <v>8186.1295236169426</v>
      </c>
      <c r="Q21" s="599">
        <v>0</v>
      </c>
      <c r="R21" s="599">
        <v>0</v>
      </c>
      <c r="S21" s="599">
        <v>2611.0185240998985</v>
      </c>
      <c r="T21" s="599">
        <v>0</v>
      </c>
      <c r="U21" s="599">
        <v>0</v>
      </c>
      <c r="V21" s="599">
        <v>0</v>
      </c>
      <c r="W21" s="599">
        <v>477.54601323000003</v>
      </c>
      <c r="X21" s="599">
        <v>0</v>
      </c>
      <c r="Y21" s="599">
        <v>0</v>
      </c>
      <c r="Z21" s="552">
        <v>0</v>
      </c>
      <c r="AA21" s="552">
        <v>0</v>
      </c>
      <c r="AB21" s="599">
        <v>7.9980949300000006</v>
      </c>
      <c r="AC21" s="601">
        <v>16633.039787230042</v>
      </c>
      <c r="AD21" s="607">
        <v>16633.039787230042</v>
      </c>
      <c r="AE21" s="24"/>
      <c r="AF21" s="60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row>
    <row r="22" spans="1:123" s="25" customFormat="1">
      <c r="A22" s="24"/>
      <c r="B22" s="314" t="s">
        <v>884</v>
      </c>
      <c r="C22" s="512" t="s">
        <v>885</v>
      </c>
      <c r="D22" s="599">
        <v>9.7137350000000011E-2</v>
      </c>
      <c r="E22" s="599">
        <v>0</v>
      </c>
      <c r="F22" s="599">
        <v>0</v>
      </c>
      <c r="G22" s="599">
        <v>0</v>
      </c>
      <c r="H22" s="599">
        <v>5030.9065967974966</v>
      </c>
      <c r="I22" s="599">
        <v>0</v>
      </c>
      <c r="J22" s="599">
        <v>0</v>
      </c>
      <c r="K22" s="599">
        <v>0</v>
      </c>
      <c r="L22" s="599">
        <v>34.70958456569992</v>
      </c>
      <c r="M22" s="599">
        <v>0</v>
      </c>
      <c r="N22" s="599">
        <v>0</v>
      </c>
      <c r="O22" s="599">
        <v>0</v>
      </c>
      <c r="P22" s="599">
        <v>7895.2066808756335</v>
      </c>
      <c r="Q22" s="599">
        <v>0</v>
      </c>
      <c r="R22" s="599">
        <v>0</v>
      </c>
      <c r="S22" s="599">
        <v>854.57408197640007</v>
      </c>
      <c r="T22" s="599">
        <v>0</v>
      </c>
      <c r="U22" s="599">
        <v>0</v>
      </c>
      <c r="V22" s="599">
        <v>0</v>
      </c>
      <c r="W22" s="599">
        <v>9.9737418699999996</v>
      </c>
      <c r="X22" s="599">
        <v>0</v>
      </c>
      <c r="Y22" s="599">
        <v>0</v>
      </c>
      <c r="Z22" s="552">
        <v>0</v>
      </c>
      <c r="AA22" s="552">
        <v>0</v>
      </c>
      <c r="AB22" s="599">
        <v>1.2440288100000001</v>
      </c>
      <c r="AC22" s="601">
        <v>13826.711852245229</v>
      </c>
      <c r="AD22" s="607">
        <v>13826.711852245229</v>
      </c>
      <c r="AE22" s="24"/>
      <c r="AF22" s="60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row>
    <row r="23" spans="1:123" s="25" customFormat="1">
      <c r="A23" s="24"/>
      <c r="B23" s="314" t="s">
        <v>909</v>
      </c>
      <c r="C23" s="512" t="s">
        <v>910</v>
      </c>
      <c r="D23" s="599">
        <v>3.4057830000000004E-2</v>
      </c>
      <c r="E23" s="599">
        <v>0</v>
      </c>
      <c r="F23" s="599">
        <v>0</v>
      </c>
      <c r="G23" s="599">
        <v>0</v>
      </c>
      <c r="H23" s="599">
        <v>0</v>
      </c>
      <c r="I23" s="599">
        <v>0</v>
      </c>
      <c r="J23" s="599">
        <v>0</v>
      </c>
      <c r="K23" s="599">
        <v>0</v>
      </c>
      <c r="L23" s="599">
        <v>2.7358632132999996</v>
      </c>
      <c r="M23" s="599">
        <v>0</v>
      </c>
      <c r="N23" s="599">
        <v>0</v>
      </c>
      <c r="O23" s="599">
        <v>0</v>
      </c>
      <c r="P23" s="599">
        <v>3279.3991469849789</v>
      </c>
      <c r="Q23" s="599">
        <v>0</v>
      </c>
      <c r="R23" s="599">
        <v>0</v>
      </c>
      <c r="S23" s="599">
        <v>414.74736965140011</v>
      </c>
      <c r="T23" s="599">
        <v>0</v>
      </c>
      <c r="U23" s="599">
        <v>0</v>
      </c>
      <c r="V23" s="599">
        <v>0</v>
      </c>
      <c r="W23" s="599">
        <v>5.8933542499999998</v>
      </c>
      <c r="X23" s="599">
        <v>0</v>
      </c>
      <c r="Y23" s="599">
        <v>0</v>
      </c>
      <c r="Z23" s="552">
        <v>0</v>
      </c>
      <c r="AA23" s="552">
        <v>0</v>
      </c>
      <c r="AB23" s="599">
        <v>1.2440288100000001</v>
      </c>
      <c r="AC23" s="601">
        <v>3704.0538207396789</v>
      </c>
      <c r="AD23" s="607">
        <v>3704.0538207396789</v>
      </c>
      <c r="AE23" s="24"/>
      <c r="AF23" s="60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row>
    <row r="24" spans="1:123" s="25" customFormat="1">
      <c r="A24" s="24"/>
      <c r="B24" s="314" t="s">
        <v>911</v>
      </c>
      <c r="C24" s="512" t="s">
        <v>912</v>
      </c>
      <c r="D24" s="599">
        <v>0</v>
      </c>
      <c r="E24" s="599">
        <v>0</v>
      </c>
      <c r="F24" s="599">
        <v>0</v>
      </c>
      <c r="G24" s="599">
        <v>0</v>
      </c>
      <c r="H24" s="599">
        <v>5030.9065967974966</v>
      </c>
      <c r="I24" s="599">
        <v>0</v>
      </c>
      <c r="J24" s="599">
        <v>0</v>
      </c>
      <c r="K24" s="599">
        <v>0</v>
      </c>
      <c r="L24" s="599">
        <v>0</v>
      </c>
      <c r="M24" s="599">
        <v>0</v>
      </c>
      <c r="N24" s="599">
        <v>0</v>
      </c>
      <c r="O24" s="599">
        <v>0</v>
      </c>
      <c r="P24" s="599">
        <v>0</v>
      </c>
      <c r="Q24" s="599">
        <v>0</v>
      </c>
      <c r="R24" s="599">
        <v>0</v>
      </c>
      <c r="S24" s="599">
        <v>0.19868038000000002</v>
      </c>
      <c r="T24" s="599">
        <v>0</v>
      </c>
      <c r="U24" s="599">
        <v>0</v>
      </c>
      <c r="V24" s="599">
        <v>0</v>
      </c>
      <c r="W24" s="599">
        <v>4.0803876199999998</v>
      </c>
      <c r="X24" s="599">
        <v>0</v>
      </c>
      <c r="Y24" s="599">
        <v>0</v>
      </c>
      <c r="Z24" s="552">
        <v>0</v>
      </c>
      <c r="AA24" s="552">
        <v>0</v>
      </c>
      <c r="AB24" s="599">
        <v>0</v>
      </c>
      <c r="AC24" s="601">
        <v>5035.1856647974964</v>
      </c>
      <c r="AD24" s="607">
        <v>5035.1856647974964</v>
      </c>
      <c r="AE24" s="24"/>
      <c r="AF24" s="60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row>
    <row r="25" spans="1:123" s="25" customFormat="1">
      <c r="A25" s="24"/>
      <c r="B25" s="314" t="s">
        <v>913</v>
      </c>
      <c r="C25" s="512" t="s">
        <v>914</v>
      </c>
      <c r="D25" s="599">
        <v>6.307952E-2</v>
      </c>
      <c r="E25" s="599">
        <v>0</v>
      </c>
      <c r="F25" s="599">
        <v>0</v>
      </c>
      <c r="G25" s="599">
        <v>0</v>
      </c>
      <c r="H25" s="599">
        <v>0</v>
      </c>
      <c r="I25" s="599">
        <v>0</v>
      </c>
      <c r="J25" s="599">
        <v>0</v>
      </c>
      <c r="K25" s="599">
        <v>0</v>
      </c>
      <c r="L25" s="599">
        <v>31.97372135239992</v>
      </c>
      <c r="M25" s="599">
        <v>0</v>
      </c>
      <c r="N25" s="599">
        <v>0</v>
      </c>
      <c r="O25" s="599">
        <v>0</v>
      </c>
      <c r="P25" s="599">
        <v>4615.8075338906547</v>
      </c>
      <c r="Q25" s="599">
        <v>0</v>
      </c>
      <c r="R25" s="599">
        <v>0</v>
      </c>
      <c r="S25" s="599">
        <v>439.62803194499998</v>
      </c>
      <c r="T25" s="599">
        <v>0</v>
      </c>
      <c r="U25" s="599">
        <v>0</v>
      </c>
      <c r="V25" s="599">
        <v>0</v>
      </c>
      <c r="W25" s="599">
        <v>0</v>
      </c>
      <c r="X25" s="599">
        <v>0</v>
      </c>
      <c r="Y25" s="599">
        <v>0</v>
      </c>
      <c r="Z25" s="552">
        <v>0</v>
      </c>
      <c r="AA25" s="552">
        <v>0</v>
      </c>
      <c r="AB25" s="599">
        <v>0</v>
      </c>
      <c r="AC25" s="601">
        <v>5087.4723667080543</v>
      </c>
      <c r="AD25" s="607">
        <v>5087.4723667080543</v>
      </c>
      <c r="AE25" s="24"/>
      <c r="AF25" s="60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row>
    <row r="26" spans="1:123" s="25" customFormat="1">
      <c r="A26" s="24"/>
      <c r="B26" s="314" t="s">
        <v>886</v>
      </c>
      <c r="C26" s="512" t="s">
        <v>915</v>
      </c>
      <c r="D26" s="552">
        <v>0</v>
      </c>
      <c r="E26" s="552">
        <v>0</v>
      </c>
      <c r="F26" s="552">
        <v>0</v>
      </c>
      <c r="G26" s="552">
        <v>0</v>
      </c>
      <c r="H26" s="552">
        <v>0</v>
      </c>
      <c r="I26" s="552">
        <v>0</v>
      </c>
      <c r="J26" s="552">
        <v>0</v>
      </c>
      <c r="K26" s="552">
        <v>0</v>
      </c>
      <c r="L26" s="552">
        <v>0</v>
      </c>
      <c r="M26" s="552">
        <v>0</v>
      </c>
      <c r="N26" s="552">
        <v>0</v>
      </c>
      <c r="O26" s="552">
        <v>0</v>
      </c>
      <c r="P26" s="552">
        <v>0</v>
      </c>
      <c r="Q26" s="552">
        <v>0</v>
      </c>
      <c r="R26" s="552">
        <v>0</v>
      </c>
      <c r="S26" s="552">
        <v>0</v>
      </c>
      <c r="T26" s="552">
        <v>0</v>
      </c>
      <c r="U26" s="552">
        <v>0</v>
      </c>
      <c r="V26" s="552">
        <v>0</v>
      </c>
      <c r="W26" s="552">
        <v>0</v>
      </c>
      <c r="X26" s="552">
        <v>0</v>
      </c>
      <c r="Y26" s="552">
        <v>0</v>
      </c>
      <c r="Z26" s="552">
        <v>0</v>
      </c>
      <c r="AA26" s="552">
        <v>0</v>
      </c>
      <c r="AB26" s="599">
        <v>0</v>
      </c>
      <c r="AC26" s="599">
        <v>0</v>
      </c>
      <c r="AD26" s="599">
        <v>0</v>
      </c>
      <c r="AE26" s="24"/>
      <c r="AF26" s="60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row>
    <row r="27" spans="1:123" s="25" customFormat="1">
      <c r="A27" s="24"/>
      <c r="B27" s="314" t="s">
        <v>888</v>
      </c>
      <c r="C27" s="512" t="s">
        <v>916</v>
      </c>
      <c r="D27" s="601">
        <v>0</v>
      </c>
      <c r="E27" s="601">
        <v>0</v>
      </c>
      <c r="F27" s="601">
        <v>0</v>
      </c>
      <c r="G27" s="601">
        <v>0</v>
      </c>
      <c r="H27" s="601">
        <v>0</v>
      </c>
      <c r="I27" s="601">
        <v>0</v>
      </c>
      <c r="J27" s="601">
        <v>0</v>
      </c>
      <c r="K27" s="601">
        <v>0</v>
      </c>
      <c r="L27" s="601">
        <v>5.9358750000000002E-2</v>
      </c>
      <c r="M27" s="601">
        <v>0</v>
      </c>
      <c r="N27" s="601">
        <v>284.52612175999991</v>
      </c>
      <c r="O27" s="601">
        <v>0</v>
      </c>
      <c r="P27" s="601">
        <v>73.147949225000019</v>
      </c>
      <c r="Q27" s="601">
        <v>0</v>
      </c>
      <c r="R27" s="601">
        <v>0</v>
      </c>
      <c r="S27" s="601">
        <v>151.40090257290001</v>
      </c>
      <c r="T27" s="601">
        <v>0</v>
      </c>
      <c r="U27" s="601">
        <v>0</v>
      </c>
      <c r="V27" s="601">
        <v>0</v>
      </c>
      <c r="W27" s="601">
        <v>0</v>
      </c>
      <c r="X27" s="601">
        <v>0</v>
      </c>
      <c r="Y27" s="601">
        <v>0</v>
      </c>
      <c r="Z27" s="549">
        <v>0</v>
      </c>
      <c r="AA27" s="549">
        <v>0</v>
      </c>
      <c r="AB27" s="601">
        <v>0</v>
      </c>
      <c r="AC27" s="601">
        <v>509.13433230789997</v>
      </c>
      <c r="AD27" s="607">
        <v>509.13433230789997</v>
      </c>
      <c r="AE27" s="24"/>
      <c r="AF27" s="60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row>
    <row r="28" spans="1:123" s="25" customFormat="1">
      <c r="A28" s="24"/>
      <c r="B28" s="314" t="s">
        <v>917</v>
      </c>
      <c r="C28" s="512" t="s">
        <v>910</v>
      </c>
      <c r="D28" s="602">
        <v>0</v>
      </c>
      <c r="E28" s="602">
        <v>0</v>
      </c>
      <c r="F28" s="603">
        <v>0</v>
      </c>
      <c r="G28" s="603">
        <v>0</v>
      </c>
      <c r="H28" s="603">
        <v>0</v>
      </c>
      <c r="I28" s="603">
        <v>0</v>
      </c>
      <c r="J28" s="603">
        <v>0</v>
      </c>
      <c r="K28" s="603">
        <v>0</v>
      </c>
      <c r="L28" s="603">
        <v>0</v>
      </c>
      <c r="M28" s="603">
        <v>0</v>
      </c>
      <c r="N28" s="603">
        <v>0</v>
      </c>
      <c r="O28" s="603">
        <v>0</v>
      </c>
      <c r="P28" s="603">
        <v>0</v>
      </c>
      <c r="Q28" s="603">
        <v>0</v>
      </c>
      <c r="R28" s="603">
        <v>0</v>
      </c>
      <c r="S28" s="603">
        <v>0</v>
      </c>
      <c r="T28" s="603">
        <v>0</v>
      </c>
      <c r="U28" s="603">
        <v>0</v>
      </c>
      <c r="V28" s="603">
        <v>0</v>
      </c>
      <c r="W28" s="603">
        <v>0</v>
      </c>
      <c r="X28" s="603">
        <v>0</v>
      </c>
      <c r="Y28" s="603">
        <v>0</v>
      </c>
      <c r="Z28" s="554">
        <v>0</v>
      </c>
      <c r="AA28" s="554">
        <v>0</v>
      </c>
      <c r="AB28" s="603">
        <v>0</v>
      </c>
      <c r="AC28" s="601">
        <v>0</v>
      </c>
      <c r="AD28" s="607">
        <v>0</v>
      </c>
      <c r="AE28" s="24"/>
      <c r="AF28" s="60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row>
    <row r="29" spans="1:123" s="25" customFormat="1">
      <c r="A29" s="24"/>
      <c r="B29" s="314" t="s">
        <v>918</v>
      </c>
      <c r="C29" s="512" t="s">
        <v>919</v>
      </c>
      <c r="D29" s="599">
        <v>0</v>
      </c>
      <c r="E29" s="599">
        <v>0</v>
      </c>
      <c r="F29" s="599">
        <v>0</v>
      </c>
      <c r="G29" s="599">
        <v>0</v>
      </c>
      <c r="H29" s="599">
        <v>0</v>
      </c>
      <c r="I29" s="599">
        <v>0</v>
      </c>
      <c r="J29" s="599">
        <v>0</v>
      </c>
      <c r="K29" s="599">
        <v>0</v>
      </c>
      <c r="L29" s="599">
        <v>1.076567E-2</v>
      </c>
      <c r="M29" s="599">
        <v>0</v>
      </c>
      <c r="N29" s="599">
        <v>284.52612175999991</v>
      </c>
      <c r="O29" s="599">
        <v>0</v>
      </c>
      <c r="P29" s="599">
        <v>53.126953045000015</v>
      </c>
      <c r="Q29" s="599">
        <v>0</v>
      </c>
      <c r="R29" s="599">
        <v>0</v>
      </c>
      <c r="S29" s="599">
        <v>0</v>
      </c>
      <c r="T29" s="599">
        <v>0</v>
      </c>
      <c r="U29" s="599">
        <v>0</v>
      </c>
      <c r="V29" s="599">
        <v>0</v>
      </c>
      <c r="W29" s="599">
        <v>0</v>
      </c>
      <c r="X29" s="599">
        <v>0</v>
      </c>
      <c r="Y29" s="599">
        <v>0</v>
      </c>
      <c r="Z29" s="552">
        <v>0</v>
      </c>
      <c r="AA29" s="552">
        <v>0</v>
      </c>
      <c r="AB29" s="599">
        <v>0</v>
      </c>
      <c r="AC29" s="601">
        <v>337.66384047499997</v>
      </c>
      <c r="AD29" s="607">
        <v>337.66384047499997</v>
      </c>
      <c r="AE29" s="24"/>
      <c r="AF29" s="60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row>
    <row r="30" spans="1:123" s="25" customFormat="1">
      <c r="A30" s="24"/>
      <c r="B30" s="314" t="s">
        <v>920</v>
      </c>
      <c r="C30" s="512" t="s">
        <v>921</v>
      </c>
      <c r="D30" s="599">
        <v>0</v>
      </c>
      <c r="E30" s="599">
        <v>0</v>
      </c>
      <c r="F30" s="599">
        <v>0</v>
      </c>
      <c r="G30" s="599">
        <v>0</v>
      </c>
      <c r="H30" s="599">
        <v>0</v>
      </c>
      <c r="I30" s="599">
        <v>0</v>
      </c>
      <c r="J30" s="599">
        <v>0</v>
      </c>
      <c r="K30" s="599">
        <v>0</v>
      </c>
      <c r="L30" s="599">
        <v>4.8593080000000004E-2</v>
      </c>
      <c r="M30" s="599">
        <v>0</v>
      </c>
      <c r="N30" s="599">
        <v>0</v>
      </c>
      <c r="O30" s="599">
        <v>0</v>
      </c>
      <c r="P30" s="599">
        <v>20.020996179999997</v>
      </c>
      <c r="Q30" s="599">
        <v>0</v>
      </c>
      <c r="R30" s="599">
        <v>0</v>
      </c>
      <c r="S30" s="599">
        <v>151.40090257290001</v>
      </c>
      <c r="T30" s="599">
        <v>0</v>
      </c>
      <c r="U30" s="599">
        <v>0</v>
      </c>
      <c r="V30" s="599">
        <v>0</v>
      </c>
      <c r="W30" s="599">
        <v>0</v>
      </c>
      <c r="X30" s="599">
        <v>0</v>
      </c>
      <c r="Y30" s="599">
        <v>0</v>
      </c>
      <c r="Z30" s="552">
        <v>0</v>
      </c>
      <c r="AA30" s="552">
        <v>0</v>
      </c>
      <c r="AB30" s="599">
        <v>0</v>
      </c>
      <c r="AC30" s="601">
        <v>171.4704918329</v>
      </c>
      <c r="AD30" s="607">
        <v>171.4704918329</v>
      </c>
      <c r="AE30" s="24"/>
      <c r="AF30" s="60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row>
    <row r="31" spans="1:123" s="25" customFormat="1">
      <c r="A31" s="24"/>
      <c r="B31" s="314" t="s">
        <v>890</v>
      </c>
      <c r="C31" s="551" t="s">
        <v>891</v>
      </c>
      <c r="D31" s="600">
        <v>0</v>
      </c>
      <c r="E31" s="600">
        <v>0</v>
      </c>
      <c r="F31" s="600">
        <v>0</v>
      </c>
      <c r="G31" s="600">
        <v>0</v>
      </c>
      <c r="H31" s="600">
        <v>0</v>
      </c>
      <c r="I31" s="600">
        <v>0</v>
      </c>
      <c r="J31" s="600">
        <v>0</v>
      </c>
      <c r="K31" s="600">
        <v>0</v>
      </c>
      <c r="L31" s="600">
        <v>4.8832129999999994E-2</v>
      </c>
      <c r="M31" s="600">
        <v>0</v>
      </c>
      <c r="N31" s="600">
        <v>0</v>
      </c>
      <c r="O31" s="600">
        <v>0</v>
      </c>
      <c r="P31" s="600">
        <v>203.0938095564</v>
      </c>
      <c r="Q31" s="600">
        <v>0</v>
      </c>
      <c r="R31" s="600">
        <v>0</v>
      </c>
      <c r="S31" s="600">
        <v>885.10026714059995</v>
      </c>
      <c r="T31" s="600">
        <v>0</v>
      </c>
      <c r="U31" s="600">
        <v>0</v>
      </c>
      <c r="V31" s="600">
        <v>0</v>
      </c>
      <c r="W31" s="600">
        <v>142.16539102999999</v>
      </c>
      <c r="X31" s="600">
        <v>0</v>
      </c>
      <c r="Y31" s="600">
        <v>0</v>
      </c>
      <c r="Z31" s="553">
        <v>0</v>
      </c>
      <c r="AA31" s="553">
        <v>0</v>
      </c>
      <c r="AB31" s="600">
        <v>6.7540661200000001</v>
      </c>
      <c r="AC31" s="601">
        <v>1237.1623659769998</v>
      </c>
      <c r="AD31" s="607">
        <v>1237.1623659769998</v>
      </c>
      <c r="AE31" s="24"/>
      <c r="AF31" s="60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row>
    <row r="32" spans="1:123" s="25" customFormat="1">
      <c r="A32" s="24"/>
      <c r="B32" s="314" t="s">
        <v>922</v>
      </c>
      <c r="C32" s="551" t="s">
        <v>923</v>
      </c>
      <c r="D32" s="600">
        <v>0</v>
      </c>
      <c r="E32" s="600">
        <v>0</v>
      </c>
      <c r="F32" s="600">
        <v>0</v>
      </c>
      <c r="G32" s="600">
        <v>0</v>
      </c>
      <c r="H32" s="600">
        <v>0</v>
      </c>
      <c r="I32" s="600">
        <v>0</v>
      </c>
      <c r="J32" s="600">
        <v>0</v>
      </c>
      <c r="K32" s="600">
        <v>0</v>
      </c>
      <c r="L32" s="600">
        <v>4.8832129999999994E-2</v>
      </c>
      <c r="M32" s="600">
        <v>0</v>
      </c>
      <c r="N32" s="600">
        <v>0</v>
      </c>
      <c r="O32" s="600">
        <v>0</v>
      </c>
      <c r="P32" s="600">
        <v>203.0938095564</v>
      </c>
      <c r="Q32" s="600">
        <v>0</v>
      </c>
      <c r="R32" s="600">
        <v>0</v>
      </c>
      <c r="S32" s="600">
        <v>885.10026714059995</v>
      </c>
      <c r="T32" s="600">
        <v>0</v>
      </c>
      <c r="U32" s="600">
        <v>0</v>
      </c>
      <c r="V32" s="600">
        <v>0</v>
      </c>
      <c r="W32" s="600">
        <v>142.16539102999999</v>
      </c>
      <c r="X32" s="600">
        <v>0</v>
      </c>
      <c r="Y32" s="600">
        <v>0</v>
      </c>
      <c r="Z32" s="553">
        <v>0</v>
      </c>
      <c r="AA32" s="553">
        <v>0</v>
      </c>
      <c r="AB32" s="600">
        <v>6.7540661200000001</v>
      </c>
      <c r="AC32" s="601">
        <v>1237.1623659769998</v>
      </c>
      <c r="AD32" s="607">
        <v>1237.1623659769998</v>
      </c>
      <c r="AE32" s="24"/>
      <c r="AF32" s="60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row>
    <row r="33" spans="1:138" s="25" customFormat="1">
      <c r="A33" s="24"/>
      <c r="B33" s="314" t="s">
        <v>924</v>
      </c>
      <c r="C33" s="551" t="s">
        <v>925</v>
      </c>
      <c r="D33" s="600">
        <v>0</v>
      </c>
      <c r="E33" s="600">
        <v>0</v>
      </c>
      <c r="F33" s="600">
        <v>0</v>
      </c>
      <c r="G33" s="600">
        <v>0</v>
      </c>
      <c r="H33" s="600">
        <v>0</v>
      </c>
      <c r="I33" s="600">
        <v>0</v>
      </c>
      <c r="J33" s="600">
        <v>0</v>
      </c>
      <c r="K33" s="600">
        <v>0</v>
      </c>
      <c r="L33" s="600">
        <v>0</v>
      </c>
      <c r="M33" s="600">
        <v>0</v>
      </c>
      <c r="N33" s="600">
        <v>0</v>
      </c>
      <c r="O33" s="600">
        <v>0</v>
      </c>
      <c r="P33" s="600">
        <v>0</v>
      </c>
      <c r="Q33" s="600">
        <v>0</v>
      </c>
      <c r="R33" s="600">
        <v>0</v>
      </c>
      <c r="S33" s="600">
        <v>0</v>
      </c>
      <c r="T33" s="600">
        <v>0</v>
      </c>
      <c r="U33" s="600">
        <v>0</v>
      </c>
      <c r="V33" s="600">
        <v>0</v>
      </c>
      <c r="W33" s="600">
        <v>0</v>
      </c>
      <c r="X33" s="600">
        <v>0</v>
      </c>
      <c r="Y33" s="600">
        <v>0</v>
      </c>
      <c r="Z33" s="553">
        <v>0</v>
      </c>
      <c r="AA33" s="553">
        <v>0</v>
      </c>
      <c r="AB33" s="600">
        <v>0</v>
      </c>
      <c r="AC33" s="601">
        <v>0</v>
      </c>
      <c r="AD33" s="607">
        <v>0</v>
      </c>
      <c r="AE33" s="24"/>
      <c r="AF33" s="60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row>
    <row r="34" spans="1:138" s="25" customFormat="1">
      <c r="A34" s="24"/>
      <c r="B34" s="314" t="s">
        <v>892</v>
      </c>
      <c r="C34" s="551" t="s">
        <v>893</v>
      </c>
      <c r="D34" s="599">
        <v>0</v>
      </c>
      <c r="E34" s="599">
        <v>0</v>
      </c>
      <c r="F34" s="599">
        <v>0</v>
      </c>
      <c r="G34" s="599">
        <v>0</v>
      </c>
      <c r="H34" s="599">
        <v>0</v>
      </c>
      <c r="I34" s="599">
        <v>0</v>
      </c>
      <c r="J34" s="599">
        <v>0</v>
      </c>
      <c r="K34" s="599">
        <v>0</v>
      </c>
      <c r="L34" s="599">
        <v>-7.9126039054244757E-16</v>
      </c>
      <c r="M34" s="599">
        <v>0</v>
      </c>
      <c r="N34" s="599">
        <v>0</v>
      </c>
      <c r="O34" s="599">
        <v>0</v>
      </c>
      <c r="P34" s="599">
        <v>14.681083960000079</v>
      </c>
      <c r="Q34" s="599">
        <v>0</v>
      </c>
      <c r="R34" s="599">
        <v>0</v>
      </c>
      <c r="S34" s="599">
        <v>719.94327241000008</v>
      </c>
      <c r="T34" s="599">
        <v>0</v>
      </c>
      <c r="U34" s="599">
        <v>0</v>
      </c>
      <c r="V34" s="599">
        <v>0</v>
      </c>
      <c r="W34" s="599">
        <v>325.40688032999992</v>
      </c>
      <c r="X34" s="599">
        <v>0</v>
      </c>
      <c r="Y34" s="599">
        <v>0</v>
      </c>
      <c r="Z34" s="552">
        <v>0</v>
      </c>
      <c r="AA34" s="552">
        <v>0</v>
      </c>
      <c r="AB34" s="599">
        <v>0</v>
      </c>
      <c r="AC34" s="601">
        <v>1060.0312367000001</v>
      </c>
      <c r="AD34" s="607">
        <v>1060.0312367000001</v>
      </c>
      <c r="AE34" s="24"/>
      <c r="AF34" s="60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row>
    <row r="35" spans="1:138" s="25" customFormat="1">
      <c r="A35" s="24"/>
      <c r="B35" s="314">
        <v>10</v>
      </c>
      <c r="C35" s="547" t="s">
        <v>596</v>
      </c>
      <c r="D35" s="599">
        <v>0</v>
      </c>
      <c r="E35" s="599">
        <v>0</v>
      </c>
      <c r="F35" s="599">
        <v>0</v>
      </c>
      <c r="G35" s="599">
        <v>0</v>
      </c>
      <c r="H35" s="599">
        <v>0</v>
      </c>
      <c r="I35" s="599">
        <v>0</v>
      </c>
      <c r="J35" s="599">
        <v>0</v>
      </c>
      <c r="K35" s="599">
        <v>0</v>
      </c>
      <c r="L35" s="599">
        <v>0</v>
      </c>
      <c r="M35" s="599">
        <v>0</v>
      </c>
      <c r="N35" s="599">
        <v>0</v>
      </c>
      <c r="O35" s="599">
        <v>0</v>
      </c>
      <c r="P35" s="599">
        <v>0</v>
      </c>
      <c r="Q35" s="599">
        <v>0</v>
      </c>
      <c r="R35" s="599">
        <v>0</v>
      </c>
      <c r="S35" s="599">
        <v>382.54133672983744</v>
      </c>
      <c r="T35" s="599">
        <v>0</v>
      </c>
      <c r="U35" s="599">
        <v>0</v>
      </c>
      <c r="V35" s="599">
        <v>0</v>
      </c>
      <c r="W35" s="599">
        <v>713.48847967840152</v>
      </c>
      <c r="X35" s="599">
        <v>0</v>
      </c>
      <c r="Y35" s="599">
        <v>0</v>
      </c>
      <c r="Z35" s="552">
        <v>0</v>
      </c>
      <c r="AA35" s="552">
        <v>0</v>
      </c>
      <c r="AB35" s="599">
        <v>0</v>
      </c>
      <c r="AC35" s="601">
        <v>1096.029816408239</v>
      </c>
      <c r="AD35" s="607">
        <v>1096.029816408239</v>
      </c>
      <c r="AE35" s="24"/>
      <c r="AF35" s="60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row>
    <row r="36" spans="1:138" s="25" customFormat="1" ht="30">
      <c r="A36" s="24"/>
      <c r="B36" s="314" t="s">
        <v>194</v>
      </c>
      <c r="C36" s="547" t="s">
        <v>926</v>
      </c>
      <c r="D36" s="599">
        <v>0</v>
      </c>
      <c r="E36" s="599">
        <v>0</v>
      </c>
      <c r="F36" s="599">
        <v>0</v>
      </c>
      <c r="G36" s="599">
        <v>0</v>
      </c>
      <c r="H36" s="599">
        <v>3.6695679519057096</v>
      </c>
      <c r="I36" s="599">
        <v>0</v>
      </c>
      <c r="J36" s="599">
        <v>0</v>
      </c>
      <c r="K36" s="599">
        <v>0</v>
      </c>
      <c r="L36" s="599">
        <v>0</v>
      </c>
      <c r="M36" s="599">
        <v>55.260045678207128</v>
      </c>
      <c r="N36" s="599">
        <v>0</v>
      </c>
      <c r="O36" s="599">
        <v>0</v>
      </c>
      <c r="P36" s="599">
        <v>0</v>
      </c>
      <c r="Q36" s="599">
        <v>0</v>
      </c>
      <c r="R36" s="599">
        <v>0</v>
      </c>
      <c r="S36" s="599">
        <v>6.6424255454904612E-4</v>
      </c>
      <c r="T36" s="599">
        <v>0</v>
      </c>
      <c r="U36" s="599">
        <v>0</v>
      </c>
      <c r="V36" s="599">
        <v>0</v>
      </c>
      <c r="W36" s="599">
        <v>0</v>
      </c>
      <c r="X36" s="599">
        <v>0</v>
      </c>
      <c r="Y36" s="599">
        <v>0</v>
      </c>
      <c r="Z36" s="552">
        <v>0</v>
      </c>
      <c r="AA36" s="552">
        <v>0</v>
      </c>
      <c r="AB36" s="599">
        <v>0</v>
      </c>
      <c r="AC36" s="601">
        <v>58.930277872667389</v>
      </c>
      <c r="AD36" s="607">
        <v>0</v>
      </c>
      <c r="AE36" s="24"/>
      <c r="AF36" s="60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row>
    <row r="37" spans="1:138" s="25" customFormat="1">
      <c r="A37" s="24"/>
      <c r="B37" s="314" t="s">
        <v>242</v>
      </c>
      <c r="C37" s="547" t="s">
        <v>927</v>
      </c>
      <c r="D37" s="599">
        <v>0</v>
      </c>
      <c r="E37" s="599">
        <v>0</v>
      </c>
      <c r="F37" s="599">
        <v>0</v>
      </c>
      <c r="G37" s="599">
        <v>0</v>
      </c>
      <c r="H37" s="599">
        <v>0</v>
      </c>
      <c r="I37" s="599">
        <v>0</v>
      </c>
      <c r="J37" s="599">
        <v>0</v>
      </c>
      <c r="K37" s="599">
        <v>0</v>
      </c>
      <c r="L37" s="599">
        <v>0</v>
      </c>
      <c r="M37" s="599">
        <v>0</v>
      </c>
      <c r="N37" s="599">
        <v>0</v>
      </c>
      <c r="O37" s="599">
        <v>0</v>
      </c>
      <c r="P37" s="599">
        <v>0</v>
      </c>
      <c r="Q37" s="599">
        <v>0</v>
      </c>
      <c r="R37" s="599">
        <v>0</v>
      </c>
      <c r="S37" s="599">
        <v>0</v>
      </c>
      <c r="T37" s="599">
        <v>0</v>
      </c>
      <c r="U37" s="599">
        <v>0</v>
      </c>
      <c r="V37" s="599">
        <v>0</v>
      </c>
      <c r="W37" s="599">
        <v>0</v>
      </c>
      <c r="X37" s="599">
        <v>0</v>
      </c>
      <c r="Y37" s="599">
        <v>0</v>
      </c>
      <c r="Z37" s="552">
        <v>0</v>
      </c>
      <c r="AA37" s="552">
        <v>0</v>
      </c>
      <c r="AB37" s="599">
        <v>0</v>
      </c>
      <c r="AC37" s="601">
        <v>0</v>
      </c>
      <c r="AD37" s="607">
        <v>0</v>
      </c>
      <c r="AE37" s="24"/>
      <c r="AF37" s="604"/>
      <c r="AG37" s="24"/>
      <c r="AH37" s="24"/>
      <c r="AI37" s="24">
        <v>1</v>
      </c>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row>
    <row r="38" spans="1:138" s="25" customFormat="1">
      <c r="A38" s="24"/>
      <c r="B38" s="314" t="s">
        <v>244</v>
      </c>
      <c r="C38" s="547" t="s">
        <v>897</v>
      </c>
      <c r="D38" s="599">
        <v>444.81086434000014</v>
      </c>
      <c r="E38" s="599">
        <v>0</v>
      </c>
      <c r="F38" s="599">
        <v>0</v>
      </c>
      <c r="G38" s="599">
        <v>0</v>
      </c>
      <c r="H38" s="599">
        <v>923.57335019000016</v>
      </c>
      <c r="I38" s="599">
        <v>0</v>
      </c>
      <c r="J38" s="599">
        <v>0</v>
      </c>
      <c r="K38" s="599">
        <v>0</v>
      </c>
      <c r="L38" s="599">
        <v>0</v>
      </c>
      <c r="M38" s="599">
        <v>0</v>
      </c>
      <c r="N38" s="599">
        <v>0</v>
      </c>
      <c r="O38" s="599">
        <v>0</v>
      </c>
      <c r="P38" s="599">
        <v>0</v>
      </c>
      <c r="Q38" s="599">
        <v>0</v>
      </c>
      <c r="R38" s="599">
        <v>0</v>
      </c>
      <c r="S38" s="599">
        <v>1226.5418919199997</v>
      </c>
      <c r="T38" s="599">
        <v>0</v>
      </c>
      <c r="U38" s="599">
        <v>0</v>
      </c>
      <c r="V38" s="599">
        <v>0</v>
      </c>
      <c r="W38" s="599">
        <v>0</v>
      </c>
      <c r="X38" s="599">
        <v>0</v>
      </c>
      <c r="Y38" s="599">
        <v>0</v>
      </c>
      <c r="Z38" s="552">
        <v>0</v>
      </c>
      <c r="AA38" s="552">
        <v>0</v>
      </c>
      <c r="AB38" s="599">
        <v>0</v>
      </c>
      <c r="AC38" s="601">
        <v>2594.9261064499997</v>
      </c>
      <c r="AD38" s="607">
        <v>2594.9261064499997</v>
      </c>
      <c r="AE38" s="24"/>
      <c r="AF38" s="60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row>
    <row r="39" spans="1:138" s="25" customFormat="1">
      <c r="A39" s="24"/>
      <c r="B39" s="438" t="s">
        <v>928</v>
      </c>
      <c r="C39" s="439" t="s">
        <v>267</v>
      </c>
      <c r="D39" s="608">
        <v>12241.438417948042</v>
      </c>
      <c r="E39" s="608">
        <v>0</v>
      </c>
      <c r="F39" s="608">
        <v>0</v>
      </c>
      <c r="G39" s="608">
        <v>2343.2340127200005</v>
      </c>
      <c r="H39" s="608">
        <v>11403.368033161947</v>
      </c>
      <c r="I39" s="608">
        <v>731.38410498976771</v>
      </c>
      <c r="J39" s="608">
        <v>0</v>
      </c>
      <c r="K39" s="608">
        <v>1893.0041544850499</v>
      </c>
      <c r="L39" s="608">
        <v>225.21065242489973</v>
      </c>
      <c r="M39" s="608">
        <v>1000.4775478095195</v>
      </c>
      <c r="N39" s="608">
        <v>569.05224351999982</v>
      </c>
      <c r="O39" s="608">
        <v>0</v>
      </c>
      <c r="P39" s="608">
        <v>42322.273738527772</v>
      </c>
      <c r="Q39" s="608">
        <v>0</v>
      </c>
      <c r="R39" s="608">
        <v>0</v>
      </c>
      <c r="S39" s="608">
        <v>27113.910433848258</v>
      </c>
      <c r="T39" s="608">
        <v>0</v>
      </c>
      <c r="U39" s="608">
        <v>0</v>
      </c>
      <c r="V39" s="608">
        <v>120.52969779999999</v>
      </c>
      <c r="W39" s="608">
        <v>1657.9560107184016</v>
      </c>
      <c r="X39" s="608">
        <v>733.99075885000002</v>
      </c>
      <c r="Y39" s="608">
        <v>0</v>
      </c>
      <c r="Z39" s="598">
        <v>0</v>
      </c>
      <c r="AA39" s="598">
        <v>0</v>
      </c>
      <c r="AB39" s="608">
        <v>15.996189860000001</v>
      </c>
      <c r="AC39" s="609">
        <f>SUM(AC7,AC8,AC13,AC14:AC15,AC17,AC19,AC20,AC34:AC38)</f>
        <v>72346.983036113481</v>
      </c>
      <c r="AD39" s="610">
        <f>SUM(AD7:AD38)</f>
        <v>120497.91713462184</v>
      </c>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row>
    <row r="40" spans="1:138" s="25" customForma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611"/>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row>
    <row r="41" spans="1:138" s="25" customForma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row>
    <row r="42" spans="1:138" s="25" customFormat="1">
      <c r="A42" s="24"/>
      <c r="B42" s="24"/>
      <c r="C42" s="24"/>
      <c r="D42" s="24"/>
      <c r="E42" s="24"/>
      <c r="F42" s="24"/>
      <c r="G42" s="24"/>
      <c r="H42" s="24"/>
      <c r="I42" s="24"/>
      <c r="J42" s="24"/>
      <c r="K42" s="24"/>
      <c r="L42" s="24"/>
      <c r="M42" s="24"/>
      <c r="N42" s="24"/>
      <c r="O42" s="24"/>
      <c r="P42" s="24"/>
      <c r="Q42" s="24"/>
      <c r="R42" s="24"/>
      <c r="S42" s="24"/>
      <c r="T42" s="24"/>
      <c r="U42" s="24"/>
      <c r="V42" s="24"/>
      <c r="W42" s="24"/>
      <c r="X42" s="24"/>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row>
    <row r="43" spans="1:138">
      <c r="B43" s="511"/>
      <c r="DT43"/>
      <c r="DU43"/>
      <c r="DV43"/>
      <c r="DW43"/>
      <c r="DX43"/>
      <c r="DY43"/>
      <c r="DZ43"/>
      <c r="EA43"/>
      <c r="EB43"/>
      <c r="EC43"/>
      <c r="ED43"/>
      <c r="EE43"/>
      <c r="EF43"/>
      <c r="EG43"/>
      <c r="EH43"/>
    </row>
    <row r="44" spans="1:138">
      <c r="B44" s="510"/>
      <c r="AC44" s="24"/>
      <c r="AD44" s="24"/>
      <c r="DT44"/>
      <c r="DU44"/>
      <c r="DV44"/>
      <c r="DW44"/>
      <c r="DX44"/>
      <c r="DY44"/>
      <c r="DZ44"/>
      <c r="EA44"/>
      <c r="EB44"/>
      <c r="EC44"/>
      <c r="ED44"/>
      <c r="EE44"/>
      <c r="EF44"/>
      <c r="EG44"/>
      <c r="EH44"/>
    </row>
    <row r="59" spans="6:6">
      <c r="F59" s="179"/>
    </row>
  </sheetData>
  <mergeCells count="5">
    <mergeCell ref="C5:C6"/>
    <mergeCell ref="D5:AB5"/>
    <mergeCell ref="AC5:AC6"/>
    <mergeCell ref="AD5:AD6"/>
    <mergeCell ref="B5:B6"/>
  </mergeCells>
  <hyperlinks>
    <hyperlink ref="AG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codeName="Ark42">
    <pageSetUpPr fitToPage="1"/>
  </sheetPr>
  <dimension ref="A2:N43"/>
  <sheetViews>
    <sheetView showGridLines="0" zoomScale="90" zoomScaleNormal="90" zoomScalePageLayoutView="80" workbookViewId="0">
      <selection activeCell="G5" sqref="G5"/>
    </sheetView>
  </sheetViews>
  <sheetFormatPr defaultColWidth="9.28515625" defaultRowHeight="15"/>
  <cols>
    <col min="1" max="1" width="9.28515625" customWidth="1"/>
    <col min="2" max="2" width="9.28515625" style="4" customWidth="1"/>
    <col min="3" max="3" width="64.42578125" customWidth="1"/>
    <col min="4" max="4" width="15.42578125" customWidth="1"/>
    <col min="5" max="5" width="17.42578125" customWidth="1"/>
    <col min="6" max="6" width="15.7109375" customWidth="1"/>
    <col min="7" max="7" width="23" customWidth="1"/>
    <col min="8" max="8" width="16.5703125" customWidth="1"/>
    <col min="9" max="9" width="17.7109375" customWidth="1"/>
    <col min="10" max="11" width="15.5703125" customWidth="1"/>
    <col min="12" max="13" width="10.7109375" customWidth="1"/>
    <col min="14" max="14" width="15.7109375" customWidth="1"/>
  </cols>
  <sheetData>
    <row r="2" spans="1:14" ht="21">
      <c r="B2" s="85" t="s">
        <v>929</v>
      </c>
      <c r="C2" s="4"/>
      <c r="N2" s="201" t="s">
        <v>152</v>
      </c>
    </row>
    <row r="3" spans="1:14" ht="15.75">
      <c r="C3" s="9"/>
    </row>
    <row r="4" spans="1:14">
      <c r="A4" s="10"/>
      <c r="B4" s="2"/>
      <c r="C4" s="1"/>
      <c r="D4" s="5"/>
      <c r="E4" s="5"/>
      <c r="F4" s="5"/>
      <c r="G4" s="5"/>
      <c r="H4" s="5"/>
      <c r="I4" s="5"/>
      <c r="J4" s="5"/>
      <c r="K4" s="5"/>
      <c r="L4" s="10"/>
    </row>
    <row r="5" spans="1:14" ht="45">
      <c r="B5" s="706" t="s">
        <v>269</v>
      </c>
      <c r="C5" s="707"/>
      <c r="D5" s="250" t="s">
        <v>930</v>
      </c>
      <c r="E5" s="250" t="s">
        <v>931</v>
      </c>
      <c r="F5" s="250" t="s">
        <v>932</v>
      </c>
      <c r="G5" s="250" t="s">
        <v>933</v>
      </c>
      <c r="H5" s="250" t="s">
        <v>934</v>
      </c>
      <c r="I5" s="250" t="s">
        <v>935</v>
      </c>
      <c r="J5" s="250" t="s">
        <v>936</v>
      </c>
      <c r="K5" s="250" t="s">
        <v>858</v>
      </c>
      <c r="L5" s="81"/>
    </row>
    <row r="6" spans="1:14">
      <c r="A6" s="10"/>
      <c r="B6" s="260" t="s">
        <v>937</v>
      </c>
      <c r="C6" s="270" t="s">
        <v>938</v>
      </c>
      <c r="D6" s="129">
        <v>0</v>
      </c>
      <c r="E6" s="441">
        <v>0</v>
      </c>
      <c r="F6" s="130"/>
      <c r="G6" s="441">
        <v>0</v>
      </c>
      <c r="H6" s="441">
        <v>0</v>
      </c>
      <c r="I6" s="441">
        <v>0</v>
      </c>
      <c r="J6" s="441">
        <v>0</v>
      </c>
      <c r="K6" s="441">
        <v>0</v>
      </c>
      <c r="L6" s="81"/>
    </row>
    <row r="7" spans="1:14">
      <c r="A7" s="10"/>
      <c r="B7" s="260" t="s">
        <v>939</v>
      </c>
      <c r="C7" s="270" t="s">
        <v>940</v>
      </c>
      <c r="D7" s="441">
        <v>0</v>
      </c>
      <c r="E7" s="441">
        <v>0</v>
      </c>
      <c r="F7" s="130"/>
      <c r="G7" s="441">
        <v>0</v>
      </c>
      <c r="H7" s="441">
        <v>0</v>
      </c>
      <c r="I7" s="441">
        <v>0</v>
      </c>
      <c r="J7" s="441">
        <v>0</v>
      </c>
      <c r="K7" s="441">
        <v>0</v>
      </c>
      <c r="L7" s="81"/>
    </row>
    <row r="8" spans="1:14">
      <c r="A8" s="10"/>
      <c r="B8" s="260">
        <v>1</v>
      </c>
      <c r="C8" s="270" t="s">
        <v>941</v>
      </c>
      <c r="D8" s="441">
        <v>91.9</v>
      </c>
      <c r="E8" s="441">
        <v>178.8</v>
      </c>
      <c r="F8" s="130"/>
      <c r="G8" s="441">
        <v>1.4</v>
      </c>
      <c r="H8" s="441">
        <v>812.3</v>
      </c>
      <c r="I8" s="441">
        <v>379</v>
      </c>
      <c r="J8" s="441">
        <v>379</v>
      </c>
      <c r="K8" s="441">
        <v>160.19999999999999</v>
      </c>
      <c r="L8" s="81"/>
    </row>
    <row r="9" spans="1:14">
      <c r="A9" s="10"/>
      <c r="B9" s="260">
        <v>2</v>
      </c>
      <c r="C9" s="442" t="s">
        <v>942</v>
      </c>
      <c r="D9" s="130"/>
      <c r="E9" s="130"/>
      <c r="F9" s="441">
        <v>0</v>
      </c>
      <c r="G9" s="441">
        <v>0</v>
      </c>
      <c r="H9" s="441">
        <v>0</v>
      </c>
      <c r="I9" s="441">
        <v>0</v>
      </c>
      <c r="J9" s="441">
        <v>0</v>
      </c>
      <c r="K9" s="441">
        <v>0</v>
      </c>
      <c r="L9" s="81"/>
    </row>
    <row r="10" spans="1:14">
      <c r="A10" s="10"/>
      <c r="B10" s="260" t="s">
        <v>943</v>
      </c>
      <c r="C10" s="270" t="s">
        <v>944</v>
      </c>
      <c r="D10" s="130"/>
      <c r="E10" s="130"/>
      <c r="F10" s="441">
        <v>0</v>
      </c>
      <c r="G10" s="130"/>
      <c r="H10" s="441">
        <v>0</v>
      </c>
      <c r="I10" s="441">
        <v>0</v>
      </c>
      <c r="J10" s="441">
        <v>0</v>
      </c>
      <c r="K10" s="441">
        <v>0</v>
      </c>
      <c r="L10" s="81"/>
    </row>
    <row r="11" spans="1:14">
      <c r="A11" s="10"/>
      <c r="B11" s="260" t="s">
        <v>945</v>
      </c>
      <c r="C11" s="270" t="s">
        <v>946</v>
      </c>
      <c r="D11" s="130"/>
      <c r="E11" s="130"/>
      <c r="F11" s="441">
        <v>0</v>
      </c>
      <c r="G11" s="130"/>
      <c r="H11" s="441">
        <v>0</v>
      </c>
      <c r="I11" s="441">
        <v>0</v>
      </c>
      <c r="J11" s="441">
        <v>0</v>
      </c>
      <c r="K11" s="441">
        <v>0</v>
      </c>
      <c r="L11" s="81"/>
      <c r="N11" s="187"/>
    </row>
    <row r="12" spans="1:14">
      <c r="A12" s="10"/>
      <c r="B12" s="260" t="s">
        <v>947</v>
      </c>
      <c r="C12" s="270" t="s">
        <v>948</v>
      </c>
      <c r="D12" s="130"/>
      <c r="E12" s="130"/>
      <c r="F12" s="441">
        <v>0</v>
      </c>
      <c r="G12" s="130"/>
      <c r="H12" s="441">
        <v>0</v>
      </c>
      <c r="I12" s="441">
        <v>0</v>
      </c>
      <c r="J12" s="441">
        <v>0</v>
      </c>
      <c r="K12" s="441">
        <v>0</v>
      </c>
      <c r="L12" s="81"/>
    </row>
    <row r="13" spans="1:14">
      <c r="A13" s="10"/>
      <c r="B13" s="260">
        <v>3</v>
      </c>
      <c r="C13" s="442" t="s">
        <v>949</v>
      </c>
      <c r="D13" s="130"/>
      <c r="E13" s="130"/>
      <c r="F13" s="130"/>
      <c r="G13" s="130"/>
      <c r="H13" s="441">
        <v>0</v>
      </c>
      <c r="I13" s="441">
        <v>0</v>
      </c>
      <c r="J13" s="441">
        <v>0</v>
      </c>
      <c r="K13" s="441">
        <v>0</v>
      </c>
      <c r="L13" s="81"/>
    </row>
    <row r="14" spans="1:14">
      <c r="A14" s="10"/>
      <c r="B14" s="260">
        <v>4</v>
      </c>
      <c r="C14" s="442" t="s">
        <v>950</v>
      </c>
      <c r="D14" s="130"/>
      <c r="E14" s="130"/>
      <c r="F14" s="130"/>
      <c r="G14" s="130"/>
      <c r="H14" s="441">
        <v>0</v>
      </c>
      <c r="I14" s="441">
        <v>0</v>
      </c>
      <c r="J14" s="441">
        <v>0</v>
      </c>
      <c r="K14" s="441">
        <v>0</v>
      </c>
      <c r="L14" s="81"/>
    </row>
    <row r="15" spans="1:14">
      <c r="A15" s="10"/>
      <c r="B15" s="260">
        <v>5</v>
      </c>
      <c r="C15" s="442" t="s">
        <v>951</v>
      </c>
      <c r="D15" s="130"/>
      <c r="E15" s="130"/>
      <c r="F15" s="130"/>
      <c r="G15" s="130"/>
      <c r="H15" s="441">
        <v>0</v>
      </c>
      <c r="I15" s="441">
        <v>0</v>
      </c>
      <c r="J15" s="441">
        <v>0</v>
      </c>
      <c r="K15" s="441">
        <v>0</v>
      </c>
      <c r="L15" s="81"/>
    </row>
    <row r="16" spans="1:14">
      <c r="A16" s="10"/>
      <c r="B16" s="443">
        <v>6</v>
      </c>
      <c r="C16" s="439" t="s">
        <v>267</v>
      </c>
      <c r="D16" s="161"/>
      <c r="E16" s="161"/>
      <c r="F16" s="161"/>
      <c r="G16" s="161"/>
      <c r="H16" s="351">
        <f>H8+H14</f>
        <v>812.3</v>
      </c>
      <c r="I16" s="351">
        <f>I8+I14</f>
        <v>379</v>
      </c>
      <c r="J16" s="351">
        <f>J8+J14</f>
        <v>379</v>
      </c>
      <c r="K16" s="351">
        <f>K8+K14</f>
        <v>160.19999999999999</v>
      </c>
      <c r="L16" s="81"/>
    </row>
    <row r="17" spans="1:1">
      <c r="A17" s="10"/>
    </row>
    <row r="18" spans="1:1">
      <c r="A18" s="10"/>
    </row>
    <row r="37" spans="6:12" ht="23.25">
      <c r="L37" s="12"/>
    </row>
    <row r="38" spans="6:12">
      <c r="L38" s="11"/>
    </row>
    <row r="43" spans="6:12">
      <c r="F43" s="4"/>
    </row>
  </sheetData>
  <mergeCells count="1">
    <mergeCell ref="B5:C5"/>
  </mergeCells>
  <hyperlinks>
    <hyperlink ref="N2" location="'Index '!A1" display="Return to index" xr:uid="{3F716007-9C7D-48FA-8AD3-3F0EB4355309}"/>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codeName="Ark44">
    <pageSetUpPr fitToPage="1"/>
  </sheetPr>
  <dimension ref="B2:R43"/>
  <sheetViews>
    <sheetView showGridLines="0" zoomScale="90" zoomScaleNormal="90" zoomScalePageLayoutView="70" workbookViewId="0">
      <selection activeCell="J36" sqref="J36"/>
    </sheetView>
  </sheetViews>
  <sheetFormatPr defaultColWidth="9.28515625" defaultRowHeight="15"/>
  <cols>
    <col min="2" max="2" width="26.140625" style="7" customWidth="1"/>
    <col min="3" max="3" width="43" customWidth="1"/>
    <col min="4" max="14" width="15.7109375" customWidth="1"/>
    <col min="15" max="15" width="15.7109375" style="13" customWidth="1"/>
    <col min="16" max="17" width="10.7109375" customWidth="1"/>
    <col min="18" max="18" width="15.7109375" customWidth="1"/>
  </cols>
  <sheetData>
    <row r="2" spans="2:18" ht="21">
      <c r="B2" s="85" t="s">
        <v>952</v>
      </c>
      <c r="R2" s="201" t="s">
        <v>152</v>
      </c>
    </row>
    <row r="3" spans="2:18" ht="15.75">
      <c r="C3" s="82"/>
    </row>
    <row r="4" spans="2:18">
      <c r="B4" s="8"/>
    </row>
    <row r="5" spans="2:18">
      <c r="B5" s="646" t="s">
        <v>269</v>
      </c>
      <c r="C5" s="771" t="s">
        <v>953</v>
      </c>
      <c r="D5" s="768" t="s">
        <v>899</v>
      </c>
      <c r="E5" s="769"/>
      <c r="F5" s="769"/>
      <c r="G5" s="769"/>
      <c r="H5" s="769"/>
      <c r="I5" s="769"/>
      <c r="J5" s="769"/>
      <c r="K5" s="769"/>
      <c r="L5" s="769"/>
      <c r="M5" s="769"/>
      <c r="N5" s="770"/>
      <c r="O5" s="667" t="s">
        <v>954</v>
      </c>
    </row>
    <row r="6" spans="2:18" ht="31.5" customHeight="1">
      <c r="B6" s="648"/>
      <c r="C6" s="772"/>
      <c r="D6" s="162">
        <v>0</v>
      </c>
      <c r="E6" s="444">
        <v>0.02</v>
      </c>
      <c r="F6" s="444">
        <v>0.04</v>
      </c>
      <c r="G6" s="444">
        <v>0.1</v>
      </c>
      <c r="H6" s="444">
        <v>0.2</v>
      </c>
      <c r="I6" s="444">
        <v>0.5</v>
      </c>
      <c r="J6" s="444">
        <v>0.7</v>
      </c>
      <c r="K6" s="444">
        <v>0.75</v>
      </c>
      <c r="L6" s="444">
        <v>1</v>
      </c>
      <c r="M6" s="444">
        <v>1.5</v>
      </c>
      <c r="N6" s="250" t="s">
        <v>901</v>
      </c>
      <c r="O6" s="668"/>
    </row>
    <row r="7" spans="2:18">
      <c r="B7" s="131">
        <v>1</v>
      </c>
      <c r="C7" s="445" t="s">
        <v>955</v>
      </c>
      <c r="D7" s="605">
        <v>0</v>
      </c>
      <c r="E7" s="605">
        <v>0</v>
      </c>
      <c r="F7" s="605">
        <v>0</v>
      </c>
      <c r="G7" s="605">
        <v>0</v>
      </c>
      <c r="H7" s="605">
        <v>0</v>
      </c>
      <c r="I7" s="605">
        <v>0</v>
      </c>
      <c r="J7" s="605">
        <v>0</v>
      </c>
      <c r="K7" s="605">
        <v>0</v>
      </c>
      <c r="L7" s="605">
        <v>0</v>
      </c>
      <c r="M7" s="605">
        <v>0</v>
      </c>
      <c r="N7" s="605">
        <v>0</v>
      </c>
      <c r="O7" s="606">
        <f>SUM(D7:N7)</f>
        <v>0</v>
      </c>
    </row>
    <row r="8" spans="2:18">
      <c r="B8" s="446">
        <v>2</v>
      </c>
      <c r="C8" s="445" t="s">
        <v>956</v>
      </c>
      <c r="D8" s="605"/>
      <c r="E8" s="605">
        <v>0</v>
      </c>
      <c r="F8" s="605">
        <v>0</v>
      </c>
      <c r="G8" s="605">
        <v>0</v>
      </c>
      <c r="H8" s="605">
        <v>0</v>
      </c>
      <c r="I8" s="605">
        <v>0</v>
      </c>
      <c r="J8" s="605">
        <v>0</v>
      </c>
      <c r="K8" s="605">
        <v>0</v>
      </c>
      <c r="L8" s="605">
        <v>0</v>
      </c>
      <c r="M8" s="605">
        <v>0</v>
      </c>
      <c r="N8" s="605">
        <v>0</v>
      </c>
      <c r="O8" s="606">
        <f t="shared" ref="O8:O16" si="0">SUM(D8:N8)</f>
        <v>0</v>
      </c>
    </row>
    <row r="9" spans="2:18">
      <c r="B9" s="446">
        <v>3</v>
      </c>
      <c r="C9" s="445" t="s">
        <v>871</v>
      </c>
      <c r="D9" s="605">
        <v>0</v>
      </c>
      <c r="E9" s="605">
        <v>0</v>
      </c>
      <c r="F9" s="605">
        <v>0</v>
      </c>
      <c r="G9" s="605">
        <v>0</v>
      </c>
      <c r="H9" s="605">
        <v>0</v>
      </c>
      <c r="I9" s="605">
        <v>0</v>
      </c>
      <c r="J9" s="605">
        <v>0</v>
      </c>
      <c r="K9" s="605">
        <v>0</v>
      </c>
      <c r="L9" s="514">
        <v>0.41658651000000002</v>
      </c>
      <c r="M9" s="514"/>
      <c r="N9" s="514"/>
      <c r="O9" s="606">
        <f t="shared" si="0"/>
        <v>0.41658651000000002</v>
      </c>
    </row>
    <row r="10" spans="2:18">
      <c r="B10" s="446">
        <v>4</v>
      </c>
      <c r="C10" s="445" t="s">
        <v>872</v>
      </c>
      <c r="D10" s="605">
        <v>0</v>
      </c>
      <c r="E10" s="605">
        <v>0</v>
      </c>
      <c r="F10" s="605">
        <v>0</v>
      </c>
      <c r="G10" s="605">
        <v>0</v>
      </c>
      <c r="H10" s="605">
        <v>0</v>
      </c>
      <c r="I10" s="605">
        <v>0</v>
      </c>
      <c r="J10" s="605">
        <v>0</v>
      </c>
      <c r="K10" s="605">
        <v>0</v>
      </c>
      <c r="L10" s="605">
        <v>0</v>
      </c>
      <c r="M10" s="605">
        <v>0</v>
      </c>
      <c r="N10" s="605">
        <v>0</v>
      </c>
      <c r="O10" s="606">
        <f t="shared" si="0"/>
        <v>0</v>
      </c>
    </row>
    <row r="11" spans="2:18">
      <c r="B11" s="446">
        <v>5</v>
      </c>
      <c r="C11" s="445" t="s">
        <v>874</v>
      </c>
      <c r="D11" s="605">
        <v>0</v>
      </c>
      <c r="E11" s="605">
        <v>0</v>
      </c>
      <c r="F11" s="605">
        <v>0</v>
      </c>
      <c r="G11" s="605">
        <v>0</v>
      </c>
      <c r="H11" s="605">
        <v>0</v>
      </c>
      <c r="I11" s="605">
        <v>0</v>
      </c>
      <c r="J11" s="605">
        <v>0</v>
      </c>
      <c r="K11" s="605">
        <v>0</v>
      </c>
      <c r="L11" s="605">
        <v>0</v>
      </c>
      <c r="M11" s="605">
        <v>0</v>
      </c>
      <c r="N11" s="605">
        <v>0</v>
      </c>
      <c r="O11" s="606">
        <f t="shared" si="0"/>
        <v>0</v>
      </c>
    </row>
    <row r="12" spans="2:18">
      <c r="B12" s="446">
        <v>6</v>
      </c>
      <c r="C12" s="445" t="s">
        <v>588</v>
      </c>
      <c r="D12" s="605">
        <v>0</v>
      </c>
      <c r="E12" s="605">
        <v>0</v>
      </c>
      <c r="F12" s="605">
        <v>0</v>
      </c>
      <c r="G12" s="605">
        <v>0</v>
      </c>
      <c r="H12" s="514">
        <v>45.897306690000001</v>
      </c>
      <c r="I12" s="605">
        <v>0</v>
      </c>
      <c r="J12" s="605">
        <v>0</v>
      </c>
      <c r="K12" s="605">
        <v>0</v>
      </c>
      <c r="L12" s="514">
        <v>7.8503420000000004E-2</v>
      </c>
      <c r="M12" s="605">
        <v>0</v>
      </c>
      <c r="N12" s="514">
        <v>135.82695434000001</v>
      </c>
      <c r="O12" s="606">
        <f t="shared" si="0"/>
        <v>181.80276445000001</v>
      </c>
      <c r="Q12" s="14"/>
    </row>
    <row r="13" spans="2:18">
      <c r="B13" s="446">
        <v>7</v>
      </c>
      <c r="C13" s="445" t="s">
        <v>594</v>
      </c>
      <c r="D13" s="605">
        <v>0</v>
      </c>
      <c r="E13" s="605">
        <v>0</v>
      </c>
      <c r="F13" s="605">
        <v>0</v>
      </c>
      <c r="G13" s="605">
        <v>0</v>
      </c>
      <c r="H13" s="605">
        <v>0</v>
      </c>
      <c r="I13" s="605">
        <v>0</v>
      </c>
      <c r="J13" s="605">
        <v>0</v>
      </c>
      <c r="K13" s="514"/>
      <c r="L13" s="514">
        <v>9.7815240299999999</v>
      </c>
      <c r="M13" s="605">
        <v>0</v>
      </c>
      <c r="N13" s="605">
        <v>0</v>
      </c>
      <c r="O13" s="606">
        <f t="shared" si="0"/>
        <v>9.7815240299999999</v>
      </c>
    </row>
    <row r="14" spans="2:18">
      <c r="B14" s="446">
        <v>8</v>
      </c>
      <c r="C14" s="445" t="s">
        <v>882</v>
      </c>
      <c r="D14" s="605">
        <v>0</v>
      </c>
      <c r="E14" s="605">
        <v>0</v>
      </c>
      <c r="F14" s="605">
        <v>0</v>
      </c>
      <c r="G14" s="605">
        <v>0</v>
      </c>
      <c r="H14" s="605">
        <v>0</v>
      </c>
      <c r="I14" s="605">
        <v>0</v>
      </c>
      <c r="J14" s="605">
        <v>0</v>
      </c>
      <c r="K14" s="514">
        <v>0.89325686000000004</v>
      </c>
      <c r="L14" s="605">
        <v>0</v>
      </c>
      <c r="M14" s="605">
        <v>0</v>
      </c>
      <c r="N14" s="605">
        <v>0</v>
      </c>
      <c r="O14" s="606">
        <f t="shared" si="0"/>
        <v>0.89325686000000004</v>
      </c>
    </row>
    <row r="15" spans="2:18" ht="30">
      <c r="B15" s="446">
        <v>9</v>
      </c>
      <c r="C15" s="442" t="s">
        <v>957</v>
      </c>
      <c r="D15" s="605">
        <v>0</v>
      </c>
      <c r="E15" s="605">
        <v>0</v>
      </c>
      <c r="F15" s="605">
        <v>0</v>
      </c>
      <c r="G15" s="605">
        <v>0</v>
      </c>
      <c r="H15" s="514">
        <v>3.3742033399999998</v>
      </c>
      <c r="I15" s="514">
        <v>51.410289849999998</v>
      </c>
      <c r="J15" s="514"/>
      <c r="K15" s="514"/>
      <c r="L15" s="514">
        <v>6.6423999999999997E-4</v>
      </c>
      <c r="M15" s="605">
        <v>0</v>
      </c>
      <c r="N15" s="605">
        <v>0</v>
      </c>
      <c r="O15" s="606">
        <f t="shared" si="0"/>
        <v>54.785157429999998</v>
      </c>
    </row>
    <row r="16" spans="2:18">
      <c r="B16" s="446">
        <v>10</v>
      </c>
      <c r="C16" s="445" t="s">
        <v>897</v>
      </c>
      <c r="D16" s="605">
        <v>0</v>
      </c>
      <c r="E16" s="605">
        <v>0</v>
      </c>
      <c r="F16" s="605">
        <v>0</v>
      </c>
      <c r="G16" s="605">
        <v>0</v>
      </c>
      <c r="H16" s="514"/>
      <c r="I16" s="514"/>
      <c r="J16" s="514"/>
      <c r="K16" s="514"/>
      <c r="L16" s="514"/>
      <c r="M16" s="605">
        <v>0</v>
      </c>
      <c r="N16" s="605">
        <v>0</v>
      </c>
      <c r="O16" s="606">
        <f t="shared" si="0"/>
        <v>0</v>
      </c>
    </row>
    <row r="17" spans="2:15">
      <c r="B17" s="438">
        <v>11</v>
      </c>
      <c r="C17" s="389" t="s">
        <v>443</v>
      </c>
      <c r="D17" s="177">
        <v>0</v>
      </c>
      <c r="E17" s="177">
        <v>0</v>
      </c>
      <c r="F17" s="177">
        <v>0</v>
      </c>
      <c r="G17" s="177">
        <v>0</v>
      </c>
      <c r="H17" s="177">
        <v>49.271510030000002</v>
      </c>
      <c r="I17" s="177">
        <v>51.410289849999998</v>
      </c>
      <c r="J17" s="177">
        <v>0</v>
      </c>
      <c r="K17" s="177">
        <v>0.89325686000000004</v>
      </c>
      <c r="L17" s="177">
        <v>10.2772782</v>
      </c>
      <c r="M17" s="177">
        <v>0</v>
      </c>
      <c r="N17" s="177">
        <v>135.82695434000001</v>
      </c>
      <c r="O17" s="177">
        <f>SUM(O7:O16)</f>
        <v>247.67928928000001</v>
      </c>
    </row>
    <row r="43" spans="6:6">
      <c r="F43" s="4"/>
    </row>
  </sheetData>
  <mergeCells count="4">
    <mergeCell ref="D5:N5"/>
    <mergeCell ref="C5:C6"/>
    <mergeCell ref="B5:B6"/>
    <mergeCell ref="O5:O6"/>
  </mergeCells>
  <hyperlinks>
    <hyperlink ref="R2" location="'Index '!A1" display="Return to index" xr:uid="{A6995C71-D022-4345-B925-A87237240860}"/>
  </hyperlinks>
  <pageMargins left="0.70866141732283472" right="0.70866141732283472" top="0.74803149606299213" bottom="0.74803149606299213" header="0.31496062992125984" footer="0.31496062992125984"/>
  <pageSetup paperSize="9"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codeName="Ark45">
    <pageSetUpPr fitToPage="1"/>
  </sheetPr>
  <dimension ref="B2:N43"/>
  <sheetViews>
    <sheetView showGridLines="0" zoomScale="90" zoomScaleNormal="90" zoomScalePageLayoutView="80" workbookViewId="0">
      <selection activeCell="I7" sqref="I7"/>
    </sheetView>
  </sheetViews>
  <sheetFormatPr defaultColWidth="9.28515625" defaultRowHeight="15"/>
  <cols>
    <col min="2" max="2" width="32.28515625" bestFit="1" customWidth="1"/>
    <col min="3" max="3" width="25.7109375" customWidth="1"/>
    <col min="4" max="11" width="15.7109375" customWidth="1"/>
    <col min="12" max="13" width="10.7109375" customWidth="1"/>
    <col min="14" max="14" width="15.7109375" customWidth="1"/>
  </cols>
  <sheetData>
    <row r="2" spans="2:14" ht="21">
      <c r="B2" s="85" t="s">
        <v>774</v>
      </c>
      <c r="N2" s="201" t="s">
        <v>152</v>
      </c>
    </row>
    <row r="3" spans="2:14" ht="15.75">
      <c r="C3" s="82"/>
    </row>
    <row r="5" spans="2:14" ht="15" customHeight="1">
      <c r="B5" s="665" t="s">
        <v>269</v>
      </c>
      <c r="C5" s="667" t="s">
        <v>775</v>
      </c>
      <c r="D5" s="650" t="s">
        <v>776</v>
      </c>
      <c r="E5" s="650"/>
      <c r="F5" s="650"/>
      <c r="G5" s="650"/>
      <c r="H5" s="715" t="s">
        <v>777</v>
      </c>
      <c r="I5" s="774"/>
      <c r="J5" s="774"/>
      <c r="K5" s="773"/>
    </row>
    <row r="6" spans="2:14" ht="21" customHeight="1">
      <c r="B6" s="775"/>
      <c r="C6" s="678"/>
      <c r="D6" s="650" t="s">
        <v>778</v>
      </c>
      <c r="E6" s="650"/>
      <c r="F6" s="650" t="s">
        <v>779</v>
      </c>
      <c r="G6" s="650"/>
      <c r="H6" s="715" t="s">
        <v>778</v>
      </c>
      <c r="I6" s="773"/>
      <c r="J6" s="715" t="s">
        <v>779</v>
      </c>
      <c r="K6" s="773"/>
    </row>
    <row r="7" spans="2:14">
      <c r="B7" s="666"/>
      <c r="C7" s="668"/>
      <c r="D7" s="250" t="s">
        <v>780</v>
      </c>
      <c r="E7" s="250" t="s">
        <v>781</v>
      </c>
      <c r="F7" s="250" t="s">
        <v>780</v>
      </c>
      <c r="G7" s="250" t="s">
        <v>781</v>
      </c>
      <c r="H7" s="250" t="s">
        <v>780</v>
      </c>
      <c r="I7" s="250" t="s">
        <v>781</v>
      </c>
      <c r="J7" s="250" t="s">
        <v>780</v>
      </c>
      <c r="K7" s="250" t="s">
        <v>781</v>
      </c>
    </row>
    <row r="8" spans="2:14">
      <c r="B8" s="234">
        <v>1</v>
      </c>
      <c r="C8" s="270" t="s">
        <v>782</v>
      </c>
      <c r="D8" s="386">
        <v>0</v>
      </c>
      <c r="E8" s="386">
        <v>32.799999999999997</v>
      </c>
      <c r="F8" s="386">
        <v>0</v>
      </c>
      <c r="G8" s="386">
        <v>1.3</v>
      </c>
      <c r="H8" s="386">
        <v>0</v>
      </c>
      <c r="I8" s="386">
        <v>0</v>
      </c>
      <c r="J8" s="386">
        <v>0</v>
      </c>
      <c r="K8" s="386">
        <v>0</v>
      </c>
    </row>
    <row r="9" spans="2:14">
      <c r="B9" s="234">
        <v>2</v>
      </c>
      <c r="C9" s="270" t="s">
        <v>783</v>
      </c>
      <c r="D9" s="386">
        <v>0</v>
      </c>
      <c r="E9" s="386">
        <v>73</v>
      </c>
      <c r="F9" s="386">
        <v>0</v>
      </c>
      <c r="G9" s="386">
        <v>23.7</v>
      </c>
      <c r="H9" s="386">
        <v>0</v>
      </c>
      <c r="I9" s="386">
        <v>0</v>
      </c>
      <c r="J9" s="386">
        <v>0</v>
      </c>
      <c r="K9" s="386">
        <v>0</v>
      </c>
    </row>
    <row r="10" spans="2:14">
      <c r="B10" s="234">
        <v>3</v>
      </c>
      <c r="C10" s="270" t="s">
        <v>784</v>
      </c>
      <c r="D10" s="386">
        <v>0</v>
      </c>
      <c r="E10" s="386">
        <v>0</v>
      </c>
      <c r="F10" s="386">
        <v>0</v>
      </c>
      <c r="G10" s="386">
        <v>0</v>
      </c>
      <c r="H10" s="386">
        <v>0</v>
      </c>
      <c r="I10" s="386">
        <v>0</v>
      </c>
      <c r="J10" s="386">
        <v>0</v>
      </c>
      <c r="K10" s="386">
        <v>0</v>
      </c>
    </row>
    <row r="11" spans="2:14">
      <c r="B11" s="234">
        <v>4</v>
      </c>
      <c r="C11" s="270" t="s">
        <v>785</v>
      </c>
      <c r="D11" s="386">
        <v>0</v>
      </c>
      <c r="E11" s="386">
        <v>0</v>
      </c>
      <c r="F11" s="386">
        <v>0</v>
      </c>
      <c r="G11" s="386">
        <v>0</v>
      </c>
      <c r="H11" s="386">
        <v>0</v>
      </c>
      <c r="I11" s="386">
        <v>0</v>
      </c>
      <c r="J11" s="386">
        <v>0</v>
      </c>
      <c r="K11" s="386">
        <v>0</v>
      </c>
      <c r="N11" s="187"/>
    </row>
    <row r="12" spans="2:14">
      <c r="B12" s="234">
        <v>5</v>
      </c>
      <c r="C12" s="270" t="s">
        <v>786</v>
      </c>
      <c r="D12" s="386">
        <v>0</v>
      </c>
      <c r="E12" s="386">
        <v>0</v>
      </c>
      <c r="F12" s="386">
        <v>0</v>
      </c>
      <c r="G12" s="386">
        <v>0</v>
      </c>
      <c r="H12" s="386">
        <v>0</v>
      </c>
      <c r="I12" s="386">
        <v>0</v>
      </c>
      <c r="J12" s="386">
        <v>0</v>
      </c>
      <c r="K12" s="386">
        <v>0</v>
      </c>
    </row>
    <row r="13" spans="2:14">
      <c r="B13" s="234">
        <v>6</v>
      </c>
      <c r="C13" s="270" t="s">
        <v>787</v>
      </c>
      <c r="D13" s="386">
        <v>0</v>
      </c>
      <c r="E13" s="386">
        <v>0</v>
      </c>
      <c r="F13" s="386">
        <v>0</v>
      </c>
      <c r="G13" s="386">
        <v>0</v>
      </c>
      <c r="H13" s="386">
        <v>0</v>
      </c>
      <c r="I13" s="386">
        <v>0</v>
      </c>
      <c r="J13" s="386">
        <v>0</v>
      </c>
      <c r="K13" s="386">
        <v>0</v>
      </c>
    </row>
    <row r="14" spans="2:14">
      <c r="B14" s="234">
        <v>7</v>
      </c>
      <c r="C14" s="270" t="s">
        <v>788</v>
      </c>
      <c r="D14" s="386">
        <v>0</v>
      </c>
      <c r="E14" s="386">
        <v>0</v>
      </c>
      <c r="F14" s="386">
        <v>0</v>
      </c>
      <c r="G14" s="386">
        <v>0</v>
      </c>
      <c r="H14" s="386">
        <v>0</v>
      </c>
      <c r="I14" s="386">
        <v>0</v>
      </c>
      <c r="J14" s="386">
        <v>0</v>
      </c>
      <c r="K14" s="386">
        <v>0</v>
      </c>
    </row>
    <row r="15" spans="2:14">
      <c r="B15" s="234">
        <v>8</v>
      </c>
      <c r="C15" s="270" t="s">
        <v>789</v>
      </c>
      <c r="D15" s="386">
        <v>0</v>
      </c>
      <c r="E15" s="386">
        <v>0</v>
      </c>
      <c r="F15" s="386">
        <v>0</v>
      </c>
      <c r="G15" s="386">
        <v>0</v>
      </c>
      <c r="H15" s="386">
        <v>0</v>
      </c>
      <c r="I15" s="386">
        <v>0</v>
      </c>
      <c r="J15" s="386">
        <v>0</v>
      </c>
      <c r="K15" s="386">
        <v>0</v>
      </c>
    </row>
    <row r="16" spans="2:14">
      <c r="B16" s="447">
        <v>9</v>
      </c>
      <c r="C16" s="439" t="s">
        <v>267</v>
      </c>
      <c r="D16" s="177">
        <f>SUM(D8:D15)</f>
        <v>0</v>
      </c>
      <c r="E16" s="177">
        <f t="shared" ref="E16:K16" si="0">SUM(E8:E15)</f>
        <v>105.8</v>
      </c>
      <c r="F16" s="177">
        <f t="shared" si="0"/>
        <v>0</v>
      </c>
      <c r="G16" s="177">
        <f t="shared" si="0"/>
        <v>25</v>
      </c>
      <c r="H16" s="177">
        <f t="shared" si="0"/>
        <v>0</v>
      </c>
      <c r="I16" s="177">
        <f t="shared" si="0"/>
        <v>0</v>
      </c>
      <c r="J16" s="177">
        <f t="shared" si="0"/>
        <v>0</v>
      </c>
      <c r="K16" s="177">
        <f t="shared" si="0"/>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N2" location="'Index '!A1" display="Return to index" xr:uid="{99F31C1F-230C-4EB7-AD56-1B3CA9898D4C}"/>
  </hyperlinks>
  <pageMargins left="0.70866141732283472" right="0.70866141732283472" top="0.74803149606299213" bottom="0.74803149606299213" header="0.31496062992125984" footer="0.31496062992125984"/>
  <pageSetup paperSize="9"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codeName="Ark46">
    <pageSetUpPr fitToPage="1"/>
  </sheetPr>
  <dimension ref="B2:H25"/>
  <sheetViews>
    <sheetView showGridLines="0" zoomScale="90" zoomScaleNormal="90" zoomScalePageLayoutView="90" workbookViewId="0">
      <selection activeCell="Q34" sqref="Q34"/>
    </sheetView>
  </sheetViews>
  <sheetFormatPr defaultColWidth="9.28515625" defaultRowHeight="15"/>
  <cols>
    <col min="1" max="2" width="9.28515625" style="13"/>
    <col min="3" max="3" width="86.5703125" style="13" customWidth="1"/>
    <col min="4" max="4" width="18" style="13" customWidth="1"/>
    <col min="5" max="5" width="17.42578125" style="13" customWidth="1"/>
    <col min="6" max="7" width="10.7109375" style="13" customWidth="1"/>
    <col min="8" max="8" width="15.7109375" style="13" customWidth="1"/>
    <col min="9" max="16384" width="9.28515625" style="13"/>
  </cols>
  <sheetData>
    <row r="2" spans="2:8" ht="21">
      <c r="B2" s="85" t="s">
        <v>958</v>
      </c>
      <c r="H2" s="201" t="s">
        <v>152</v>
      </c>
    </row>
    <row r="3" spans="2:8" ht="15.75">
      <c r="C3" s="15"/>
    </row>
    <row r="4" spans="2:8">
      <c r="B4" s="16"/>
      <c r="C4" s="17"/>
      <c r="D4" s="16"/>
      <c r="E4" s="16"/>
    </row>
    <row r="5" spans="2:8">
      <c r="B5" s="706" t="s">
        <v>269</v>
      </c>
      <c r="C5" s="707"/>
      <c r="D5" s="250" t="s">
        <v>959</v>
      </c>
      <c r="E5" s="250" t="s">
        <v>858</v>
      </c>
    </row>
    <row r="6" spans="2:8">
      <c r="B6" s="443">
        <v>1</v>
      </c>
      <c r="C6" s="253" t="s">
        <v>960</v>
      </c>
      <c r="D6" s="177">
        <f>D7+SUM(D13:D15)</f>
        <v>13.8</v>
      </c>
      <c r="E6" s="177">
        <f>E7+SUM(E13:E15)</f>
        <v>6.9</v>
      </c>
    </row>
    <row r="7" spans="2:8" ht="30">
      <c r="B7" s="260">
        <v>2</v>
      </c>
      <c r="C7" s="270" t="s">
        <v>961</v>
      </c>
      <c r="D7" s="386">
        <v>6.9</v>
      </c>
      <c r="E7" s="386">
        <v>3.5</v>
      </c>
    </row>
    <row r="8" spans="2:8">
      <c r="B8" s="260">
        <v>3</v>
      </c>
      <c r="C8" s="270" t="s">
        <v>962</v>
      </c>
      <c r="D8" s="386">
        <v>0</v>
      </c>
      <c r="E8" s="386">
        <v>0</v>
      </c>
    </row>
    <row r="9" spans="2:8">
      <c r="B9" s="260">
        <v>4</v>
      </c>
      <c r="C9" s="270" t="s">
        <v>963</v>
      </c>
      <c r="D9" s="386">
        <v>6.9</v>
      </c>
      <c r="E9" s="386">
        <v>3.5</v>
      </c>
    </row>
    <row r="10" spans="2:8">
      <c r="B10" s="260">
        <v>5</v>
      </c>
      <c r="C10" s="270" t="s">
        <v>964</v>
      </c>
      <c r="D10" s="386">
        <v>0</v>
      </c>
      <c r="E10" s="386">
        <v>0</v>
      </c>
    </row>
    <row r="11" spans="2:8">
      <c r="B11" s="260">
        <v>6</v>
      </c>
      <c r="C11" s="270" t="s">
        <v>965</v>
      </c>
      <c r="D11" s="386">
        <v>0</v>
      </c>
      <c r="E11" s="386">
        <v>0</v>
      </c>
    </row>
    <row r="12" spans="2:8">
      <c r="B12" s="260">
        <v>7</v>
      </c>
      <c r="C12" s="270" t="s">
        <v>966</v>
      </c>
      <c r="D12" s="386">
        <v>0</v>
      </c>
      <c r="E12" s="130"/>
    </row>
    <row r="13" spans="2:8">
      <c r="B13" s="260">
        <v>8</v>
      </c>
      <c r="C13" s="270" t="s">
        <v>967</v>
      </c>
      <c r="D13" s="386">
        <v>6.9</v>
      </c>
      <c r="E13" s="386">
        <v>3.4</v>
      </c>
    </row>
    <row r="14" spans="2:8">
      <c r="B14" s="260">
        <v>9</v>
      </c>
      <c r="C14" s="270" t="s">
        <v>968</v>
      </c>
      <c r="D14" s="386">
        <v>0</v>
      </c>
      <c r="E14" s="386">
        <v>0</v>
      </c>
    </row>
    <row r="15" spans="2:8">
      <c r="B15" s="260">
        <v>10</v>
      </c>
      <c r="C15" s="270" t="s">
        <v>969</v>
      </c>
      <c r="D15" s="386">
        <v>0</v>
      </c>
      <c r="E15" s="386">
        <v>0</v>
      </c>
    </row>
    <row r="16" spans="2:8">
      <c r="B16" s="443">
        <v>11</v>
      </c>
      <c r="C16" s="389" t="s">
        <v>970</v>
      </c>
      <c r="D16" s="176">
        <v>0</v>
      </c>
      <c r="E16" s="176">
        <v>0</v>
      </c>
    </row>
    <row r="17" spans="2:5" ht="30">
      <c r="B17" s="260">
        <v>12</v>
      </c>
      <c r="C17" s="270" t="s">
        <v>971</v>
      </c>
      <c r="D17" s="386">
        <v>0</v>
      </c>
      <c r="E17" s="386">
        <v>0</v>
      </c>
    </row>
    <row r="18" spans="2:5">
      <c r="B18" s="260">
        <v>13</v>
      </c>
      <c r="C18" s="270" t="s">
        <v>962</v>
      </c>
      <c r="D18" s="386">
        <v>0</v>
      </c>
      <c r="E18" s="386">
        <v>0</v>
      </c>
    </row>
    <row r="19" spans="2:5">
      <c r="B19" s="260">
        <v>14</v>
      </c>
      <c r="C19" s="270" t="s">
        <v>963</v>
      </c>
      <c r="D19" s="386">
        <v>0</v>
      </c>
      <c r="E19" s="386">
        <v>0</v>
      </c>
    </row>
    <row r="20" spans="2:5">
      <c r="B20" s="260">
        <v>15</v>
      </c>
      <c r="C20" s="270" t="s">
        <v>964</v>
      </c>
      <c r="D20" s="386">
        <v>0</v>
      </c>
      <c r="E20" s="386">
        <v>0</v>
      </c>
    </row>
    <row r="21" spans="2:5">
      <c r="B21" s="260">
        <v>16</v>
      </c>
      <c r="C21" s="270" t="s">
        <v>965</v>
      </c>
      <c r="D21" s="386">
        <v>0</v>
      </c>
      <c r="E21" s="386">
        <v>0</v>
      </c>
    </row>
    <row r="22" spans="2:5">
      <c r="B22" s="260">
        <v>17</v>
      </c>
      <c r="C22" s="270" t="s">
        <v>966</v>
      </c>
      <c r="D22" s="386">
        <v>0</v>
      </c>
      <c r="E22" s="130"/>
    </row>
    <row r="23" spans="2:5">
      <c r="B23" s="260">
        <v>18</v>
      </c>
      <c r="C23" s="270" t="s">
        <v>967</v>
      </c>
      <c r="D23" s="386">
        <v>0</v>
      </c>
      <c r="E23" s="386">
        <v>0</v>
      </c>
    </row>
    <row r="24" spans="2:5">
      <c r="B24" s="260">
        <v>19</v>
      </c>
      <c r="C24" s="270" t="s">
        <v>968</v>
      </c>
      <c r="D24" s="386">
        <v>0</v>
      </c>
      <c r="E24" s="386">
        <v>0</v>
      </c>
    </row>
    <row r="25" spans="2:5">
      <c r="B25" s="260">
        <v>20</v>
      </c>
      <c r="C25" s="270" t="s">
        <v>969</v>
      </c>
      <c r="D25" s="386">
        <v>0</v>
      </c>
      <c r="E25" s="386">
        <v>0</v>
      </c>
    </row>
  </sheetData>
  <mergeCells count="1">
    <mergeCell ref="B5:C5"/>
  </mergeCells>
  <hyperlinks>
    <hyperlink ref="H2" location="'Index '!A1" display="Return to index" xr:uid="{45F6CEB5-0E02-4DCF-A8D2-0064B2AE9675}"/>
  </hyperlinks>
  <pageMargins left="0.70866141732283472" right="0.70866141732283472" top="0.74803149606299213" bottom="0.74803149606299213" header="0.31496062992125984" footer="0.31496062992125984"/>
  <pageSetup paperSize="9" scale="73" fitToHeight="0" orientation="landscape" r:id="rId1"/>
  <ignoredErrors>
    <ignoredError sqref="D6:E6"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codeName="Ark47">
    <pageSetUpPr fitToPage="1"/>
  </sheetPr>
  <dimension ref="B1:AD42"/>
  <sheetViews>
    <sheetView showGridLines="0" zoomScale="90" zoomScaleNormal="90" workbookViewId="0">
      <selection activeCell="J17" sqref="J17"/>
    </sheetView>
  </sheetViews>
  <sheetFormatPr defaultColWidth="11.42578125" defaultRowHeight="15"/>
  <cols>
    <col min="1" max="1" width="4.28515625" customWidth="1"/>
    <col min="2" max="2" width="18.5703125" customWidth="1"/>
    <col min="3" max="3" width="39.42578125" customWidth="1"/>
    <col min="4" max="4" width="15.42578125" customWidth="1"/>
    <col min="5" max="6" width="10.7109375" customWidth="1"/>
    <col min="7" max="7" width="15.7109375" customWidth="1"/>
  </cols>
  <sheetData>
    <row r="1" spans="2:30">
      <c r="C1" s="37"/>
    </row>
    <row r="2" spans="2:30" s="28" customFormat="1" ht="21">
      <c r="B2" s="85" t="s">
        <v>972</v>
      </c>
      <c r="C2" s="84"/>
      <c r="D2" s="83"/>
      <c r="E2" s="38"/>
      <c r="G2" s="201" t="s">
        <v>152</v>
      </c>
    </row>
    <row r="3" spans="2:30" s="28" customFormat="1" ht="21">
      <c r="B3" s="86"/>
      <c r="C3" s="84"/>
      <c r="D3" s="83"/>
      <c r="E3" s="38"/>
    </row>
    <row r="4" spans="2:30" s="28" customFormat="1" ht="21">
      <c r="B4" s="86"/>
      <c r="C4" s="84"/>
      <c r="D4" s="83"/>
      <c r="E4" s="38"/>
    </row>
    <row r="5" spans="2:30" ht="33.6" customHeight="1">
      <c r="B5" s="706" t="s">
        <v>269</v>
      </c>
      <c r="C5" s="707"/>
      <c r="D5" s="163" t="s">
        <v>973</v>
      </c>
      <c r="V5" s="28"/>
      <c r="W5" s="28"/>
      <c r="X5" s="28"/>
      <c r="Y5" s="28"/>
      <c r="Z5" s="28"/>
      <c r="AA5" s="28"/>
      <c r="AB5" s="28"/>
      <c r="AC5" s="28"/>
      <c r="AD5" s="28"/>
    </row>
    <row r="6" spans="2:30">
      <c r="B6" s="448" t="s">
        <v>974</v>
      </c>
      <c r="C6" s="164"/>
      <c r="D6" s="165"/>
      <c r="V6" s="28"/>
      <c r="W6" s="28"/>
      <c r="X6" s="28"/>
      <c r="Y6" s="28"/>
      <c r="Z6" s="28"/>
      <c r="AA6" s="28"/>
      <c r="AB6" s="28"/>
      <c r="AC6" s="28"/>
      <c r="AD6" s="28"/>
    </row>
    <row r="7" spans="2:30">
      <c r="B7" s="449">
        <v>1</v>
      </c>
      <c r="C7" s="262" t="s">
        <v>975</v>
      </c>
      <c r="D7" s="386">
        <v>5646.8699470000001</v>
      </c>
      <c r="V7" s="28"/>
      <c r="W7" s="28"/>
      <c r="X7" s="28"/>
      <c r="Y7" s="28"/>
      <c r="Z7" s="28"/>
      <c r="AA7" s="28"/>
      <c r="AB7" s="28"/>
      <c r="AC7" s="28"/>
      <c r="AD7" s="28"/>
    </row>
    <row r="8" spans="2:30">
      <c r="B8" s="449">
        <v>2</v>
      </c>
      <c r="C8" s="262" t="s">
        <v>976</v>
      </c>
      <c r="D8" s="386">
        <v>719.96556899999996</v>
      </c>
      <c r="V8" s="28"/>
      <c r="W8" s="28"/>
      <c r="X8" s="28"/>
      <c r="Y8" s="28"/>
      <c r="Z8" s="28"/>
      <c r="AA8" s="28"/>
      <c r="AB8" s="28"/>
      <c r="AC8" s="28"/>
      <c r="AD8" s="28"/>
    </row>
    <row r="9" spans="2:30">
      <c r="B9" s="449">
        <v>3</v>
      </c>
      <c r="C9" s="262" t="s">
        <v>977</v>
      </c>
      <c r="D9" s="386">
        <v>87.388679999999994</v>
      </c>
      <c r="V9" s="28"/>
      <c r="W9" s="28"/>
      <c r="X9" s="28"/>
      <c r="Y9" s="28"/>
      <c r="Z9" s="28"/>
      <c r="AA9" s="28"/>
      <c r="AB9" s="28"/>
      <c r="AC9" s="28"/>
      <c r="AD9" s="28"/>
    </row>
    <row r="10" spans="2:30">
      <c r="B10" s="449">
        <v>4</v>
      </c>
      <c r="C10" s="450" t="s">
        <v>978</v>
      </c>
      <c r="D10" s="386">
        <v>0</v>
      </c>
      <c r="N10" s="187"/>
      <c r="V10" s="28"/>
      <c r="W10" s="28"/>
      <c r="X10" s="28"/>
      <c r="Y10" s="28"/>
      <c r="Z10" s="28"/>
      <c r="AA10" s="28"/>
      <c r="AB10" s="28"/>
      <c r="AC10" s="28"/>
      <c r="AD10" s="28"/>
    </row>
    <row r="11" spans="2:30">
      <c r="B11" s="448" t="s">
        <v>979</v>
      </c>
      <c r="C11" s="164"/>
      <c r="D11" s="165"/>
    </row>
    <row r="12" spans="2:30">
      <c r="B12" s="449">
        <v>5</v>
      </c>
      <c r="C12" s="450" t="s">
        <v>980</v>
      </c>
      <c r="D12" s="386"/>
    </row>
    <row r="13" spans="2:30">
      <c r="B13" s="449">
        <v>6</v>
      </c>
      <c r="C13" s="262" t="s">
        <v>981</v>
      </c>
      <c r="D13" s="386">
        <v>1</v>
      </c>
    </row>
    <row r="14" spans="2:30">
      <c r="B14" s="449">
        <v>7</v>
      </c>
      <c r="C14" s="450" t="s">
        <v>982</v>
      </c>
      <c r="D14" s="386"/>
    </row>
    <row r="15" spans="2:30">
      <c r="B15" s="449">
        <v>8</v>
      </c>
      <c r="C15" s="450" t="s">
        <v>983</v>
      </c>
      <c r="D15" s="386"/>
    </row>
    <row r="16" spans="2:30">
      <c r="B16" s="252">
        <v>9</v>
      </c>
      <c r="C16" s="164" t="s">
        <v>267</v>
      </c>
      <c r="D16" s="451">
        <f>SUM(D7:D10,D12:D15)</f>
        <v>6455.2241960000001</v>
      </c>
    </row>
    <row r="20" spans="3:5">
      <c r="C20" s="776"/>
      <c r="D20" s="776"/>
      <c r="E20" s="776"/>
    </row>
    <row r="42" spans="6:6">
      <c r="F42" s="4"/>
    </row>
  </sheetData>
  <mergeCells count="2">
    <mergeCell ref="C20:E20"/>
    <mergeCell ref="B5:C5"/>
  </mergeCells>
  <hyperlinks>
    <hyperlink ref="G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codeName="Ark60">
    <pageSetUpPr fitToPage="1"/>
  </sheetPr>
  <dimension ref="B1:J31"/>
  <sheetViews>
    <sheetView zoomScale="90" zoomScaleNormal="90" workbookViewId="0">
      <selection activeCell="J3" sqref="J3"/>
    </sheetView>
  </sheetViews>
  <sheetFormatPr defaultColWidth="8.5703125" defaultRowHeight="15"/>
  <cols>
    <col min="1" max="1" width="8.5703125" style="21"/>
    <col min="2" max="2" width="11.28515625" style="21" customWidth="1"/>
    <col min="3" max="3" width="28.42578125" style="21" customWidth="1"/>
    <col min="4" max="4" width="17.42578125" style="21" customWidth="1"/>
    <col min="5" max="5" width="17.7109375" style="21" customWidth="1"/>
    <col min="6" max="6" width="19.7109375" style="21" customWidth="1"/>
    <col min="7" max="7" width="19.42578125" style="21" customWidth="1"/>
    <col min="8" max="9" width="10.7109375" style="21" customWidth="1"/>
    <col min="10" max="10" width="15.7109375" style="21" customWidth="1"/>
    <col min="11" max="16384" width="8.5703125" style="21"/>
  </cols>
  <sheetData>
    <row r="1" spans="2:10">
      <c r="J1" s="532"/>
    </row>
    <row r="3" spans="2:10" ht="21">
      <c r="B3" s="85" t="s">
        <v>984</v>
      </c>
      <c r="J3" s="201" t="s">
        <v>152</v>
      </c>
    </row>
    <row r="6" spans="2:10">
      <c r="B6" s="777" t="s">
        <v>153</v>
      </c>
      <c r="C6" s="777" t="s">
        <v>985</v>
      </c>
      <c r="D6" s="777" t="s">
        <v>986</v>
      </c>
      <c r="E6" s="777"/>
      <c r="F6" s="777" t="s">
        <v>987</v>
      </c>
      <c r="G6" s="777"/>
    </row>
    <row r="7" spans="2:10">
      <c r="B7" s="777"/>
      <c r="C7" s="777"/>
      <c r="D7" s="543" t="s">
        <v>154</v>
      </c>
      <c r="E7" s="544" t="s">
        <v>156</v>
      </c>
      <c r="F7" s="545" t="s">
        <v>154</v>
      </c>
      <c r="G7" s="545" t="s">
        <v>156</v>
      </c>
    </row>
    <row r="8" spans="2:10">
      <c r="B8" s="528">
        <v>1</v>
      </c>
      <c r="C8" s="529" t="s">
        <v>988</v>
      </c>
      <c r="D8" s="530">
        <v>-69</v>
      </c>
      <c r="E8" s="530">
        <v>-89.7</v>
      </c>
      <c r="F8" s="531">
        <v>430</v>
      </c>
      <c r="G8" s="531">
        <v>343</v>
      </c>
    </row>
    <row r="9" spans="2:10">
      <c r="B9" s="454">
        <v>2</v>
      </c>
      <c r="C9" s="456" t="s">
        <v>989</v>
      </c>
      <c r="D9" s="457">
        <v>68</v>
      </c>
      <c r="E9" s="457">
        <v>86.2</v>
      </c>
      <c r="F9" s="323">
        <v>-899</v>
      </c>
      <c r="G9" s="323">
        <v>-706</v>
      </c>
    </row>
    <row r="10" spans="2:10">
      <c r="B10" s="454">
        <v>3</v>
      </c>
      <c r="C10" s="455" t="s">
        <v>990</v>
      </c>
      <c r="D10" s="323">
        <v>-82</v>
      </c>
      <c r="E10" s="323">
        <v>-86</v>
      </c>
      <c r="F10" s="130"/>
      <c r="G10" s="130"/>
    </row>
    <row r="11" spans="2:10">
      <c r="B11" s="454">
        <v>4</v>
      </c>
      <c r="C11" s="455" t="s">
        <v>991</v>
      </c>
      <c r="D11" s="457">
        <v>65</v>
      </c>
      <c r="E11" s="457">
        <v>64.099999999999994</v>
      </c>
      <c r="F11" s="130"/>
      <c r="G11" s="130"/>
    </row>
    <row r="12" spans="2:10">
      <c r="B12" s="454">
        <v>5</v>
      </c>
      <c r="C12" s="455" t="s">
        <v>992</v>
      </c>
      <c r="D12" s="457">
        <v>31</v>
      </c>
      <c r="E12" s="457">
        <v>22.2</v>
      </c>
      <c r="F12" s="130"/>
      <c r="G12" s="130"/>
    </row>
    <row r="13" spans="2:10">
      <c r="B13" s="458">
        <v>6</v>
      </c>
      <c r="C13" s="455" t="s">
        <v>993</v>
      </c>
      <c r="D13" s="323">
        <v>-32</v>
      </c>
      <c r="E13" s="323">
        <v>-22.9</v>
      </c>
      <c r="F13" s="130"/>
      <c r="G13" s="130"/>
    </row>
    <row r="31" spans="6:6">
      <c r="F31" s="179"/>
    </row>
  </sheetData>
  <mergeCells count="4">
    <mergeCell ref="B6:B7"/>
    <mergeCell ref="C6:C7"/>
    <mergeCell ref="D6:E6"/>
    <mergeCell ref="F6:G6"/>
  </mergeCells>
  <hyperlinks>
    <hyperlink ref="J3" location="'Index '!A1" display="Return to index" xr:uid="{72325C2B-ADC3-4119-9E07-B0777FF79578}"/>
  </hyperlinks>
  <pageMargins left="0.7" right="0.7" top="0.75" bottom="0.75" header="0.3" footer="0.3"/>
  <pageSetup paperSize="9" scale="6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76B7-8A63-4786-BDBD-D0853483E163}">
  <sheetPr>
    <pageSetUpPr fitToPage="1"/>
  </sheetPr>
  <dimension ref="B2:N44"/>
  <sheetViews>
    <sheetView zoomScale="85" zoomScaleNormal="85" workbookViewId="0">
      <selection activeCell="I11" sqref="I11"/>
    </sheetView>
  </sheetViews>
  <sheetFormatPr defaultColWidth="9.28515625" defaultRowHeight="15"/>
  <cols>
    <col min="1" max="1" width="6.5703125" style="21" customWidth="1"/>
    <col min="2" max="2" width="13.5703125" style="21" customWidth="1"/>
    <col min="3" max="3" width="114.42578125" style="27" bestFit="1" customWidth="1"/>
    <col min="4" max="4" width="118.42578125" style="21" customWidth="1"/>
    <col min="5" max="6" width="10.7109375" style="21" customWidth="1"/>
    <col min="7" max="7" width="15.7109375" style="21" customWidth="1"/>
    <col min="8" max="16384" width="9.28515625" style="21"/>
  </cols>
  <sheetData>
    <row r="2" spans="2:14" ht="21">
      <c r="B2" s="85" t="s">
        <v>994</v>
      </c>
      <c r="G2" s="201" t="s">
        <v>152</v>
      </c>
    </row>
    <row r="3" spans="2:14">
      <c r="B3" s="27" t="s">
        <v>995</v>
      </c>
    </row>
    <row r="4" spans="2:14">
      <c r="B4" s="28"/>
    </row>
    <row r="5" spans="2:14">
      <c r="D5" s="63"/>
      <c r="E5" s="63"/>
    </row>
    <row r="6" spans="2:14">
      <c r="B6" s="250" t="s">
        <v>996</v>
      </c>
      <c r="C6" s="650" t="s">
        <v>997</v>
      </c>
      <c r="D6" s="650"/>
      <c r="E6" s="22"/>
    </row>
    <row r="7" spans="2:14">
      <c r="B7" s="459"/>
      <c r="C7" s="443" t="s">
        <v>998</v>
      </c>
      <c r="D7" s="460"/>
      <c r="E7" s="22"/>
    </row>
    <row r="8" spans="2:14" ht="90">
      <c r="B8" s="500" t="s">
        <v>999</v>
      </c>
      <c r="C8" s="272" t="s">
        <v>1000</v>
      </c>
      <c r="D8" s="556" t="s">
        <v>1001</v>
      </c>
      <c r="E8" s="22"/>
    </row>
    <row r="9" spans="2:14" ht="135">
      <c r="B9" s="500" t="s">
        <v>1002</v>
      </c>
      <c r="C9" s="272" t="s">
        <v>1003</v>
      </c>
      <c r="D9" s="557" t="s">
        <v>1004</v>
      </c>
      <c r="E9" s="22"/>
    </row>
    <row r="10" spans="2:14" ht="90">
      <c r="B10" s="500" t="s">
        <v>1005</v>
      </c>
      <c r="C10" s="272" t="s">
        <v>1006</v>
      </c>
      <c r="D10" s="558" t="s">
        <v>1007</v>
      </c>
      <c r="E10" s="22"/>
    </row>
    <row r="11" spans="2:14" ht="135" customHeight="1">
      <c r="B11" s="500" t="s">
        <v>1008</v>
      </c>
      <c r="C11" s="272" t="s">
        <v>1009</v>
      </c>
      <c r="D11" s="558" t="s">
        <v>1010</v>
      </c>
      <c r="E11" s="22"/>
    </row>
    <row r="12" spans="2:14">
      <c r="B12" s="459"/>
      <c r="C12" s="443" t="s">
        <v>1011</v>
      </c>
      <c r="D12" s="537"/>
      <c r="E12" s="22"/>
      <c r="N12" s="186"/>
    </row>
    <row r="13" spans="2:14" ht="90">
      <c r="B13" s="276" t="s">
        <v>1012</v>
      </c>
      <c r="C13" s="272" t="s">
        <v>1013</v>
      </c>
      <c r="D13" s="558" t="s">
        <v>1014</v>
      </c>
      <c r="E13" s="64"/>
    </row>
    <row r="14" spans="2:14" ht="50.25" customHeight="1">
      <c r="B14" s="276" t="s">
        <v>1015</v>
      </c>
      <c r="C14" s="272" t="s">
        <v>1016</v>
      </c>
      <c r="D14" s="559" t="s">
        <v>1017</v>
      </c>
      <c r="E14" s="64"/>
    </row>
    <row r="15" spans="2:14" ht="45">
      <c r="B15" s="500" t="s">
        <v>1018</v>
      </c>
      <c r="C15" s="272" t="s">
        <v>1019</v>
      </c>
      <c r="D15" s="560" t="s">
        <v>1020</v>
      </c>
      <c r="E15" s="22"/>
    </row>
    <row r="16" spans="2:14" ht="30">
      <c r="B16" s="500" t="s">
        <v>1021</v>
      </c>
      <c r="C16" s="272" t="s">
        <v>1022</v>
      </c>
      <c r="D16" s="559" t="s">
        <v>1023</v>
      </c>
      <c r="E16" s="64"/>
    </row>
    <row r="17" spans="2:5" ht="33.75" customHeight="1">
      <c r="B17" s="500" t="s">
        <v>1024</v>
      </c>
      <c r="C17" s="272" t="s">
        <v>1025</v>
      </c>
      <c r="D17" s="559" t="s">
        <v>1026</v>
      </c>
      <c r="E17" s="64"/>
    </row>
    <row r="18" spans="2:5">
      <c r="B18" s="459"/>
      <c r="C18" s="443" t="s">
        <v>1027</v>
      </c>
      <c r="D18" s="461"/>
      <c r="E18" s="64"/>
    </row>
    <row r="19" spans="2:5" ht="64.150000000000006" customHeight="1">
      <c r="B19" s="500" t="s">
        <v>1028</v>
      </c>
      <c r="C19" s="272" t="s">
        <v>1029</v>
      </c>
      <c r="D19" s="558" t="s">
        <v>1030</v>
      </c>
      <c r="E19" s="64"/>
    </row>
    <row r="20" spans="2:5" ht="116.65" customHeight="1">
      <c r="B20" s="500" t="s">
        <v>1031</v>
      </c>
      <c r="C20" s="272" t="s">
        <v>1032</v>
      </c>
      <c r="D20" s="558" t="s">
        <v>1033</v>
      </c>
      <c r="E20" s="64"/>
    </row>
    <row r="21" spans="2:5" ht="30">
      <c r="B21" s="500" t="s">
        <v>1034</v>
      </c>
      <c r="C21" s="272" t="s">
        <v>1035</v>
      </c>
      <c r="D21" s="557" t="s">
        <v>1036</v>
      </c>
      <c r="E21" s="22"/>
    </row>
    <row r="22" spans="2:5" ht="75">
      <c r="B22" s="500" t="s">
        <v>1037</v>
      </c>
      <c r="C22" s="272" t="s">
        <v>1038</v>
      </c>
      <c r="D22" s="558" t="s">
        <v>1039</v>
      </c>
      <c r="E22" s="22"/>
    </row>
    <row r="23" spans="2:5" ht="75">
      <c r="B23" s="500" t="s">
        <v>1040</v>
      </c>
      <c r="C23" s="272" t="s">
        <v>1041</v>
      </c>
      <c r="D23" s="561" t="s">
        <v>1042</v>
      </c>
      <c r="E23" s="64"/>
    </row>
    <row r="24" spans="2:5" ht="45">
      <c r="B24" s="500" t="s">
        <v>1043</v>
      </c>
      <c r="C24" s="272" t="s">
        <v>1044</v>
      </c>
      <c r="D24" s="558" t="s">
        <v>1045</v>
      </c>
      <c r="E24" s="64"/>
    </row>
    <row r="25" spans="2:5" ht="60">
      <c r="B25" s="500" t="s">
        <v>1046</v>
      </c>
      <c r="C25" s="272" t="s">
        <v>1047</v>
      </c>
      <c r="D25" s="558" t="s">
        <v>1048</v>
      </c>
      <c r="E25" s="64"/>
    </row>
    <row r="26" spans="2:5" ht="36.75" customHeight="1">
      <c r="B26" s="500" t="s">
        <v>1049</v>
      </c>
      <c r="C26" s="272" t="s">
        <v>1050</v>
      </c>
      <c r="D26" s="558" t="s">
        <v>1051</v>
      </c>
      <c r="E26" s="64"/>
    </row>
    <row r="27" spans="2:5" ht="45">
      <c r="B27" s="500" t="s">
        <v>1052</v>
      </c>
      <c r="C27" s="272" t="s">
        <v>1053</v>
      </c>
      <c r="D27" s="558" t="s">
        <v>1054</v>
      </c>
      <c r="E27" s="64"/>
    </row>
    <row r="44" spans="6:6">
      <c r="F44" s="179"/>
    </row>
  </sheetData>
  <mergeCells count="1">
    <mergeCell ref="C6:D6"/>
  </mergeCells>
  <hyperlinks>
    <hyperlink ref="G2" location="'Index '!A1" display="Return to index" xr:uid="{342C70AD-734F-43C3-9BCA-1BD6E4F31B9C}"/>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7E2-4E9C-4FEB-8D05-93AD86909CBC}">
  <sheetPr>
    <pageSetUpPr fitToPage="1"/>
  </sheetPr>
  <dimension ref="B2:N44"/>
  <sheetViews>
    <sheetView zoomScale="90" zoomScaleNormal="90" workbookViewId="0">
      <selection activeCell="D19" sqref="D19"/>
    </sheetView>
  </sheetViews>
  <sheetFormatPr defaultColWidth="9.28515625" defaultRowHeight="15"/>
  <cols>
    <col min="1" max="1" width="6.5703125" style="27" customWidth="1"/>
    <col min="2" max="2" width="12.7109375" style="27" customWidth="1"/>
    <col min="3" max="3" width="94.42578125" style="27" customWidth="1"/>
    <col min="4" max="4" width="100.5703125" style="27" customWidth="1"/>
    <col min="5" max="6" width="10.7109375" style="27" customWidth="1"/>
    <col min="7" max="7" width="15.7109375" style="27" customWidth="1"/>
    <col min="8" max="16384" width="9.28515625" style="27"/>
  </cols>
  <sheetData>
    <row r="2" spans="2:14" ht="21">
      <c r="B2" s="85" t="s">
        <v>1055</v>
      </c>
      <c r="G2" s="201" t="s">
        <v>152</v>
      </c>
    </row>
    <row r="3" spans="2:14">
      <c r="B3" s="27" t="s">
        <v>1056</v>
      </c>
    </row>
    <row r="4" spans="2:14">
      <c r="B4" s="103"/>
    </row>
    <row r="5" spans="2:14">
      <c r="D5" s="66"/>
    </row>
    <row r="6" spans="2:14">
      <c r="B6" s="250" t="s">
        <v>996</v>
      </c>
      <c r="C6" s="650" t="s">
        <v>997</v>
      </c>
      <c r="D6" s="650"/>
    </row>
    <row r="7" spans="2:14">
      <c r="B7" s="459"/>
      <c r="C7" s="462" t="s">
        <v>998</v>
      </c>
      <c r="D7" s="459"/>
    </row>
    <row r="8" spans="2:14" ht="75">
      <c r="B8" s="500" t="s">
        <v>999</v>
      </c>
      <c r="C8" s="272" t="s">
        <v>1057</v>
      </c>
      <c r="D8" s="557" t="s">
        <v>1058</v>
      </c>
    </row>
    <row r="9" spans="2:14" ht="45">
      <c r="B9" s="500" t="s">
        <v>1002</v>
      </c>
      <c r="C9" s="272" t="s">
        <v>1059</v>
      </c>
      <c r="D9" s="562" t="s">
        <v>1060</v>
      </c>
    </row>
    <row r="10" spans="2:14" ht="36.75" customHeight="1">
      <c r="B10" s="500" t="s">
        <v>1005</v>
      </c>
      <c r="C10" s="272" t="s">
        <v>1061</v>
      </c>
      <c r="D10" s="559" t="s">
        <v>1062</v>
      </c>
    </row>
    <row r="11" spans="2:14">
      <c r="B11" s="459"/>
      <c r="C11" s="462" t="s">
        <v>1011</v>
      </c>
      <c r="D11" s="538"/>
    </row>
    <row r="12" spans="2:14" ht="42" customHeight="1">
      <c r="B12" s="500" t="s">
        <v>1008</v>
      </c>
      <c r="C12" s="272" t="s">
        <v>1063</v>
      </c>
      <c r="D12" s="778" t="s">
        <v>1064</v>
      </c>
      <c r="N12" s="185"/>
    </row>
    <row r="13" spans="2:14" ht="24.6" customHeight="1">
      <c r="B13" s="463" t="s">
        <v>1024</v>
      </c>
      <c r="C13" s="392" t="s">
        <v>1065</v>
      </c>
      <c r="D13" s="779"/>
    </row>
    <row r="14" spans="2:14" ht="21.6" customHeight="1">
      <c r="B14" s="463" t="s">
        <v>1066</v>
      </c>
      <c r="C14" s="392" t="s">
        <v>1067</v>
      </c>
      <c r="D14" s="779"/>
    </row>
    <row r="15" spans="2:14" ht="21" customHeight="1">
      <c r="B15" s="463" t="s">
        <v>1068</v>
      </c>
      <c r="C15" s="392" t="s">
        <v>1069</v>
      </c>
      <c r="D15" s="779"/>
    </row>
    <row r="16" spans="2:14" ht="26.65" customHeight="1">
      <c r="B16" s="463" t="s">
        <v>1070</v>
      </c>
      <c r="C16" s="392" t="s">
        <v>1071</v>
      </c>
      <c r="D16" s="780"/>
    </row>
    <row r="17" spans="2:4" ht="60">
      <c r="B17" s="276" t="s">
        <v>1012</v>
      </c>
      <c r="C17" s="272" t="s">
        <v>1072</v>
      </c>
      <c r="D17" s="559" t="s">
        <v>1073</v>
      </c>
    </row>
    <row r="18" spans="2:4" ht="34.5" customHeight="1">
      <c r="B18" s="276" t="s">
        <v>1015</v>
      </c>
      <c r="C18" s="272" t="s">
        <v>1074</v>
      </c>
      <c r="D18" s="562" t="s">
        <v>1075</v>
      </c>
    </row>
    <row r="19" spans="2:4" ht="30">
      <c r="B19" s="500" t="s">
        <v>1018</v>
      </c>
      <c r="C19" s="272" t="s">
        <v>1076</v>
      </c>
      <c r="D19" s="558" t="s">
        <v>1077</v>
      </c>
    </row>
    <row r="20" spans="2:4">
      <c r="B20" s="459"/>
      <c r="C20" s="462" t="s">
        <v>1027</v>
      </c>
      <c r="D20" s="459"/>
    </row>
    <row r="21" spans="2:4" ht="121.5" customHeight="1">
      <c r="B21" s="500" t="s">
        <v>1021</v>
      </c>
      <c r="C21" s="272" t="s">
        <v>1078</v>
      </c>
      <c r="D21" s="558" t="s">
        <v>1079</v>
      </c>
    </row>
    <row r="22" spans="2:4" ht="45">
      <c r="B22" s="500" t="s">
        <v>1024</v>
      </c>
      <c r="C22" s="272" t="s">
        <v>1080</v>
      </c>
      <c r="D22" s="558" t="s">
        <v>1081</v>
      </c>
    </row>
    <row r="23" spans="2:4" ht="30">
      <c r="B23" s="500" t="s">
        <v>1028</v>
      </c>
      <c r="C23" s="272" t="s">
        <v>1082</v>
      </c>
      <c r="D23" s="560" t="s">
        <v>1083</v>
      </c>
    </row>
    <row r="24" spans="2:4" ht="124.5" customHeight="1">
      <c r="B24" s="500" t="s">
        <v>1031</v>
      </c>
      <c r="C24" s="272" t="s">
        <v>1084</v>
      </c>
      <c r="D24" s="563" t="s">
        <v>1085</v>
      </c>
    </row>
    <row r="25" spans="2:4" ht="58.5" customHeight="1">
      <c r="B25" s="500" t="s">
        <v>1034</v>
      </c>
      <c r="C25" s="272" t="s">
        <v>1086</v>
      </c>
      <c r="D25" s="564" t="s">
        <v>1087</v>
      </c>
    </row>
    <row r="26" spans="2:4" ht="30">
      <c r="B26" s="500" t="s">
        <v>1037</v>
      </c>
      <c r="C26" s="272" t="s">
        <v>1053</v>
      </c>
      <c r="D26" s="558" t="s">
        <v>1088</v>
      </c>
    </row>
    <row r="44" spans="6:6">
      <c r="F44" s="75"/>
    </row>
  </sheetData>
  <mergeCells count="2">
    <mergeCell ref="C6:D6"/>
    <mergeCell ref="D12:D16"/>
  </mergeCells>
  <hyperlinks>
    <hyperlink ref="G2" location="'Index '!A1" display="Return to index" xr:uid="{B1CB71F4-C845-4804-9A37-133C38626FBA}"/>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CC67-C1C6-47BF-B342-4FA0DCB623D7}">
  <sheetPr>
    <pageSetUpPr fitToPage="1"/>
  </sheetPr>
  <dimension ref="B2:N49"/>
  <sheetViews>
    <sheetView zoomScale="90" zoomScaleNormal="90" workbookViewId="0">
      <selection activeCell="J8" sqref="J8"/>
    </sheetView>
  </sheetViews>
  <sheetFormatPr defaultColWidth="9.28515625" defaultRowHeight="15"/>
  <cols>
    <col min="1" max="1" width="6.5703125" style="21" customWidth="1"/>
    <col min="2" max="2" width="16.7109375" style="21" customWidth="1"/>
    <col min="3" max="3" width="93" style="21" bestFit="1" customWidth="1"/>
    <col min="4" max="4" width="85.42578125" style="21" customWidth="1"/>
    <col min="5" max="6" width="10.7109375" style="21" customWidth="1"/>
    <col min="7" max="7" width="15.7109375" style="21" customWidth="1"/>
    <col min="8" max="16384" width="9.28515625" style="21"/>
  </cols>
  <sheetData>
    <row r="2" spans="2:14" ht="22.5" customHeight="1">
      <c r="B2" s="85" t="s">
        <v>1089</v>
      </c>
      <c r="G2" s="201" t="s">
        <v>152</v>
      </c>
    </row>
    <row r="3" spans="2:14" ht="15.75">
      <c r="B3" s="87" t="s">
        <v>1090</v>
      </c>
    </row>
    <row r="4" spans="2:14" ht="15.75">
      <c r="B4" s="31"/>
    </row>
    <row r="5" spans="2:14">
      <c r="D5" s="63"/>
    </row>
    <row r="6" spans="2:14">
      <c r="B6" s="250" t="s">
        <v>996</v>
      </c>
      <c r="C6" s="650" t="s">
        <v>997</v>
      </c>
      <c r="D6" s="650"/>
    </row>
    <row r="7" spans="2:14">
      <c r="B7" s="464"/>
      <c r="C7" s="438" t="s">
        <v>1091</v>
      </c>
      <c r="D7" s="464"/>
    </row>
    <row r="8" spans="2:14" ht="60">
      <c r="B8" s="465" t="s">
        <v>603</v>
      </c>
      <c r="C8" s="466" t="s">
        <v>1092</v>
      </c>
      <c r="D8" s="559" t="s">
        <v>1093</v>
      </c>
    </row>
    <row r="9" spans="2:14" ht="60">
      <c r="B9" s="465" t="s">
        <v>606</v>
      </c>
      <c r="C9" s="466" t="s">
        <v>1094</v>
      </c>
      <c r="D9" s="558" t="s">
        <v>1095</v>
      </c>
    </row>
    <row r="10" spans="2:14" ht="34.5" customHeight="1">
      <c r="B10" s="465" t="s">
        <v>609</v>
      </c>
      <c r="C10" s="466" t="s">
        <v>1096</v>
      </c>
      <c r="D10" s="781" t="s">
        <v>1097</v>
      </c>
    </row>
    <row r="11" spans="2:14">
      <c r="B11" s="467" t="s">
        <v>324</v>
      </c>
      <c r="C11" s="468" t="s">
        <v>1098</v>
      </c>
      <c r="D11" s="782"/>
    </row>
    <row r="12" spans="2:14">
      <c r="B12" s="467" t="s">
        <v>1099</v>
      </c>
      <c r="C12" s="468" t="s">
        <v>1100</v>
      </c>
      <c r="D12" s="782"/>
      <c r="N12" s="186"/>
    </row>
    <row r="13" spans="2:14">
      <c r="B13" s="467" t="s">
        <v>1101</v>
      </c>
      <c r="C13" s="468" t="s">
        <v>1102</v>
      </c>
      <c r="D13" s="782"/>
    </row>
    <row r="14" spans="2:14">
      <c r="B14" s="467" t="s">
        <v>1103</v>
      </c>
      <c r="C14" s="468" t="s">
        <v>1104</v>
      </c>
      <c r="D14" s="782"/>
    </row>
    <row r="15" spans="2:14">
      <c r="B15" s="467" t="s">
        <v>1105</v>
      </c>
      <c r="C15" s="468" t="s">
        <v>1106</v>
      </c>
      <c r="D15" s="782"/>
    </row>
    <row r="16" spans="2:14">
      <c r="B16" s="467" t="s">
        <v>1107</v>
      </c>
      <c r="C16" s="468" t="s">
        <v>1108</v>
      </c>
      <c r="D16" s="783"/>
    </row>
    <row r="17" spans="2:4" ht="39.75" customHeight="1">
      <c r="B17" s="464"/>
      <c r="C17" s="438" t="s">
        <v>1109</v>
      </c>
      <c r="D17" s="539"/>
    </row>
    <row r="18" spans="2:4" ht="30">
      <c r="B18" s="314" t="s">
        <v>612</v>
      </c>
      <c r="C18" s="355" t="s">
        <v>1110</v>
      </c>
      <c r="D18" s="778" t="s">
        <v>1111</v>
      </c>
    </row>
    <row r="19" spans="2:4">
      <c r="B19" s="469" t="s">
        <v>324</v>
      </c>
      <c r="C19" s="470" t="s">
        <v>1112</v>
      </c>
      <c r="D19" s="779"/>
    </row>
    <row r="20" spans="2:4">
      <c r="B20" s="469" t="s">
        <v>1099</v>
      </c>
      <c r="C20" s="470" t="s">
        <v>1113</v>
      </c>
      <c r="D20" s="779"/>
    </row>
    <row r="21" spans="2:4">
      <c r="B21" s="469" t="s">
        <v>1101</v>
      </c>
      <c r="C21" s="470" t="s">
        <v>1114</v>
      </c>
      <c r="D21" s="779"/>
    </row>
    <row r="22" spans="2:4">
      <c r="B22" s="469" t="s">
        <v>1103</v>
      </c>
      <c r="C22" s="470" t="s">
        <v>1115</v>
      </c>
      <c r="D22" s="779"/>
    </row>
    <row r="23" spans="2:4">
      <c r="B23" s="469" t="s">
        <v>1105</v>
      </c>
      <c r="C23" s="470" t="s">
        <v>1116</v>
      </c>
      <c r="D23" s="779"/>
    </row>
    <row r="24" spans="2:4">
      <c r="B24" s="469" t="s">
        <v>1107</v>
      </c>
      <c r="C24" s="470" t="s">
        <v>1117</v>
      </c>
      <c r="D24" s="780"/>
    </row>
    <row r="44" spans="6:6" ht="39.75" customHeight="1">
      <c r="F44" s="179"/>
    </row>
    <row r="49" ht="39.75" customHeight="1"/>
  </sheetData>
  <mergeCells count="3">
    <mergeCell ref="C6:D6"/>
    <mergeCell ref="D10:D16"/>
    <mergeCell ref="D18:D24"/>
  </mergeCells>
  <hyperlinks>
    <hyperlink ref="G2" location="'Index '!A1" display="Return to index" xr:uid="{569C96B6-ABF1-49E6-A58D-B713D48DC803}"/>
  </hyperlinks>
  <pageMargins left="0.7" right="0.7" top="0.75" bottom="0.75" header="0.3" footer="0.3"/>
  <pageSetup paperSize="9" scale="67"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5DE9-AE26-4A58-9E75-3FA1A257B192}">
  <sheetPr>
    <pageSetUpPr fitToPage="1"/>
  </sheetPr>
  <dimension ref="A2:U82"/>
  <sheetViews>
    <sheetView zoomScale="90" zoomScaleNormal="90" workbookViewId="0">
      <selection activeCell="G2" sqref="G2"/>
    </sheetView>
  </sheetViews>
  <sheetFormatPr defaultColWidth="8.7109375" defaultRowHeight="12.75"/>
  <cols>
    <col min="1" max="1" width="8.7109375" style="67"/>
    <col min="2" max="2" width="31.5703125" style="67" customWidth="1"/>
    <col min="3" max="3" width="92.42578125" style="67" customWidth="1"/>
    <col min="4" max="4" width="21.5703125" style="67" customWidth="1"/>
    <col min="5" max="5" width="27" style="67" bestFit="1" customWidth="1"/>
    <col min="6" max="13" width="21.5703125" style="67" customWidth="1"/>
    <col min="14" max="14" width="23.5703125" style="67" customWidth="1"/>
    <col min="15" max="18" width="21" style="67" customWidth="1"/>
    <col min="19" max="19" width="17.42578125" style="67" bestFit="1" customWidth="1"/>
    <col min="20" max="16384" width="8.7109375" style="67"/>
  </cols>
  <sheetData>
    <row r="2" spans="2:19" ht="21">
      <c r="B2" s="85" t="s">
        <v>1118</v>
      </c>
      <c r="G2" s="201" t="s">
        <v>152</v>
      </c>
    </row>
    <row r="3" spans="2:19" ht="15">
      <c r="C3" s="65"/>
    </row>
    <row r="4" spans="2:19" ht="15">
      <c r="C4" s="65"/>
    </row>
    <row r="5" spans="2:19" ht="15">
      <c r="B5" s="665" t="s">
        <v>269</v>
      </c>
      <c r="C5" s="679" t="s">
        <v>1119</v>
      </c>
      <c r="D5" s="711" t="s">
        <v>1120</v>
      </c>
      <c r="E5" s="786"/>
      <c r="F5" s="786"/>
      <c r="G5" s="786"/>
      <c r="H5" s="784"/>
      <c r="I5" s="711" t="s">
        <v>1121</v>
      </c>
      <c r="J5" s="786"/>
      <c r="K5" s="784"/>
      <c r="L5" s="711" t="s">
        <v>1122</v>
      </c>
      <c r="M5" s="784"/>
      <c r="N5" s="667" t="s">
        <v>1123</v>
      </c>
      <c r="O5" s="667" t="s">
        <v>1124</v>
      </c>
      <c r="P5" s="667" t="s">
        <v>1125</v>
      </c>
      <c r="Q5" s="667" t="s">
        <v>1126</v>
      </c>
      <c r="R5" s="667" t="s">
        <v>1127</v>
      </c>
      <c r="S5" s="667" t="s">
        <v>1128</v>
      </c>
    </row>
    <row r="6" spans="2:19" ht="135">
      <c r="B6" s="666"/>
      <c r="C6" s="681"/>
      <c r="D6" s="167"/>
      <c r="E6" s="471" t="s">
        <v>1129</v>
      </c>
      <c r="F6" s="471" t="s">
        <v>1130</v>
      </c>
      <c r="G6" s="472" t="s">
        <v>1131</v>
      </c>
      <c r="H6" s="472" t="s">
        <v>850</v>
      </c>
      <c r="I6" s="168"/>
      <c r="J6" s="471" t="s">
        <v>1132</v>
      </c>
      <c r="K6" s="471" t="s">
        <v>850</v>
      </c>
      <c r="L6" s="169"/>
      <c r="M6" s="502" t="s">
        <v>1133</v>
      </c>
      <c r="N6" s="668"/>
      <c r="O6" s="668"/>
      <c r="P6" s="668"/>
      <c r="Q6" s="668"/>
      <c r="R6" s="668"/>
      <c r="S6" s="668"/>
    </row>
    <row r="7" spans="2:19" ht="15">
      <c r="B7" s="170">
        <v>1</v>
      </c>
      <c r="C7" s="473" t="s">
        <v>1134</v>
      </c>
      <c r="D7" s="473"/>
      <c r="E7" s="473"/>
      <c r="F7" s="473"/>
      <c r="G7" s="473"/>
      <c r="H7" s="473"/>
      <c r="I7" s="473"/>
      <c r="J7" s="473"/>
      <c r="K7" s="473"/>
      <c r="L7" s="443"/>
      <c r="M7" s="443"/>
      <c r="N7" s="474"/>
      <c r="O7" s="474"/>
      <c r="P7" s="474"/>
      <c r="Q7" s="474"/>
      <c r="R7" s="474"/>
      <c r="S7" s="474"/>
    </row>
    <row r="8" spans="2:19" ht="15">
      <c r="B8" s="475">
        <v>2</v>
      </c>
      <c r="C8" s="476" t="s">
        <v>1135</v>
      </c>
      <c r="D8" s="566">
        <v>1323</v>
      </c>
      <c r="E8" s="566">
        <v>0</v>
      </c>
      <c r="F8" s="566">
        <v>0</v>
      </c>
      <c r="G8" s="566">
        <v>366</v>
      </c>
      <c r="H8" s="566">
        <v>165</v>
      </c>
      <c r="I8" s="566">
        <v>-211</v>
      </c>
      <c r="J8" s="566">
        <v>-34</v>
      </c>
      <c r="K8" s="566">
        <v>-153</v>
      </c>
      <c r="L8" s="566">
        <v>31473</v>
      </c>
      <c r="M8" s="566">
        <v>0</v>
      </c>
      <c r="N8" s="566">
        <v>0</v>
      </c>
      <c r="O8" s="566">
        <v>454</v>
      </c>
      <c r="P8" s="566">
        <v>52</v>
      </c>
      <c r="Q8" s="566">
        <v>393</v>
      </c>
      <c r="R8" s="566">
        <v>425</v>
      </c>
      <c r="S8" s="566">
        <v>15</v>
      </c>
    </row>
    <row r="9" spans="2:19" ht="15">
      <c r="B9" s="475">
        <v>3</v>
      </c>
      <c r="C9" s="476" t="s">
        <v>1136</v>
      </c>
      <c r="D9" s="566">
        <v>23</v>
      </c>
      <c r="E9" s="566">
        <v>0</v>
      </c>
      <c r="F9" s="566">
        <v>0</v>
      </c>
      <c r="G9" s="566">
        <v>4</v>
      </c>
      <c r="H9" s="566">
        <v>0</v>
      </c>
      <c r="I9" s="566">
        <v>0</v>
      </c>
      <c r="J9" s="566">
        <v>0</v>
      </c>
      <c r="K9" s="566">
        <v>0</v>
      </c>
      <c r="L9" s="566">
        <v>719</v>
      </c>
      <c r="M9" s="566">
        <v>0</v>
      </c>
      <c r="N9" s="566">
        <v>0</v>
      </c>
      <c r="O9" s="566">
        <v>4</v>
      </c>
      <c r="P9" s="566">
        <v>0</v>
      </c>
      <c r="Q9" s="566">
        <v>0</v>
      </c>
      <c r="R9" s="566">
        <v>19</v>
      </c>
      <c r="S9" s="566">
        <v>3</v>
      </c>
    </row>
    <row r="10" spans="2:19" ht="15">
      <c r="B10" s="475">
        <v>4</v>
      </c>
      <c r="C10" s="477" t="s">
        <v>1137</v>
      </c>
      <c r="D10" s="566">
        <v>0</v>
      </c>
      <c r="E10" s="566">
        <v>0</v>
      </c>
      <c r="F10" s="566">
        <v>0</v>
      </c>
      <c r="G10" s="566">
        <v>0</v>
      </c>
      <c r="H10" s="566">
        <v>0</v>
      </c>
      <c r="I10" s="566">
        <v>0</v>
      </c>
      <c r="J10" s="566">
        <v>0</v>
      </c>
      <c r="K10" s="566">
        <v>0</v>
      </c>
      <c r="L10" s="566">
        <v>0</v>
      </c>
      <c r="M10" s="566">
        <v>0</v>
      </c>
      <c r="N10" s="566">
        <v>0</v>
      </c>
      <c r="O10" s="566">
        <v>0</v>
      </c>
      <c r="P10" s="566">
        <v>0</v>
      </c>
      <c r="Q10" s="566">
        <v>0</v>
      </c>
      <c r="R10" s="566">
        <v>0</v>
      </c>
      <c r="S10" s="566">
        <v>0</v>
      </c>
    </row>
    <row r="11" spans="2:19" ht="15">
      <c r="B11" s="475">
        <v>5</v>
      </c>
      <c r="C11" s="477" t="s">
        <v>1138</v>
      </c>
      <c r="D11" s="566">
        <v>0</v>
      </c>
      <c r="E11" s="566">
        <v>0</v>
      </c>
      <c r="F11" s="566">
        <v>0</v>
      </c>
      <c r="G11" s="566">
        <v>0</v>
      </c>
      <c r="H11" s="566">
        <v>0</v>
      </c>
      <c r="I11" s="566">
        <v>0</v>
      </c>
      <c r="J11" s="566">
        <v>0</v>
      </c>
      <c r="K11" s="566">
        <v>0</v>
      </c>
      <c r="L11" s="566">
        <v>0</v>
      </c>
      <c r="M11" s="566">
        <v>0</v>
      </c>
      <c r="N11" s="566">
        <v>0</v>
      </c>
      <c r="O11" s="566">
        <v>0</v>
      </c>
      <c r="P11" s="566">
        <v>0</v>
      </c>
      <c r="Q11" s="566">
        <v>0</v>
      </c>
      <c r="R11" s="566">
        <v>0</v>
      </c>
      <c r="S11" s="566">
        <v>0</v>
      </c>
    </row>
    <row r="12" spans="2:19" ht="15">
      <c r="B12" s="475">
        <v>6</v>
      </c>
      <c r="C12" s="477" t="s">
        <v>1139</v>
      </c>
      <c r="D12" s="566">
        <v>0</v>
      </c>
      <c r="E12" s="566">
        <v>0</v>
      </c>
      <c r="F12" s="566">
        <v>0</v>
      </c>
      <c r="G12" s="566">
        <v>0</v>
      </c>
      <c r="H12" s="566">
        <v>0</v>
      </c>
      <c r="I12" s="566">
        <v>0</v>
      </c>
      <c r="J12" s="566">
        <v>0</v>
      </c>
      <c r="K12" s="566">
        <v>0</v>
      </c>
      <c r="L12" s="566">
        <v>0</v>
      </c>
      <c r="M12" s="566">
        <v>0</v>
      </c>
      <c r="N12" s="566">
        <v>0</v>
      </c>
      <c r="O12" s="566">
        <v>0</v>
      </c>
      <c r="P12" s="566">
        <v>0</v>
      </c>
      <c r="Q12" s="566">
        <v>0</v>
      </c>
      <c r="R12" s="566">
        <v>0</v>
      </c>
      <c r="S12" s="566">
        <v>0</v>
      </c>
    </row>
    <row r="13" spans="2:19" ht="15">
      <c r="B13" s="475">
        <v>7</v>
      </c>
      <c r="C13" s="477" t="s">
        <v>1140</v>
      </c>
      <c r="D13" s="566">
        <v>22</v>
      </c>
      <c r="E13" s="566">
        <v>0</v>
      </c>
      <c r="F13" s="566">
        <v>0</v>
      </c>
      <c r="G13" s="566">
        <v>4</v>
      </c>
      <c r="H13" s="566">
        <v>0</v>
      </c>
      <c r="I13" s="566">
        <v>0</v>
      </c>
      <c r="J13" s="566">
        <v>0</v>
      </c>
      <c r="K13" s="566">
        <v>0</v>
      </c>
      <c r="L13" s="566">
        <v>718</v>
      </c>
      <c r="M13" s="566">
        <v>0</v>
      </c>
      <c r="N13" s="566">
        <v>0</v>
      </c>
      <c r="O13" s="566">
        <v>3</v>
      </c>
      <c r="P13" s="566">
        <v>0</v>
      </c>
      <c r="Q13" s="566">
        <v>0</v>
      </c>
      <c r="R13" s="566">
        <v>19</v>
      </c>
      <c r="S13" s="566">
        <v>3</v>
      </c>
    </row>
    <row r="14" spans="2:19" ht="15">
      <c r="B14" s="475">
        <v>8</v>
      </c>
      <c r="C14" s="477" t="s">
        <v>1141</v>
      </c>
      <c r="D14" s="566">
        <v>0</v>
      </c>
      <c r="E14" s="566">
        <v>0</v>
      </c>
      <c r="F14" s="566">
        <v>0</v>
      </c>
      <c r="G14" s="566">
        <v>0</v>
      </c>
      <c r="H14" s="566">
        <v>0</v>
      </c>
      <c r="I14" s="566">
        <v>0</v>
      </c>
      <c r="J14" s="566">
        <v>0</v>
      </c>
      <c r="K14" s="566">
        <v>0</v>
      </c>
      <c r="L14" s="566">
        <v>0</v>
      </c>
      <c r="M14" s="566">
        <v>0</v>
      </c>
      <c r="N14" s="566">
        <v>0</v>
      </c>
      <c r="O14" s="566">
        <v>0</v>
      </c>
      <c r="P14" s="566">
        <v>0</v>
      </c>
      <c r="Q14" s="566">
        <v>0</v>
      </c>
      <c r="R14" s="566">
        <v>0</v>
      </c>
      <c r="S14" s="566">
        <v>0</v>
      </c>
    </row>
    <row r="15" spans="2:19" ht="15">
      <c r="B15" s="475">
        <v>9</v>
      </c>
      <c r="C15" s="476" t="s">
        <v>1142</v>
      </c>
      <c r="D15" s="566">
        <v>1182</v>
      </c>
      <c r="E15" s="566">
        <v>0</v>
      </c>
      <c r="F15" s="566">
        <v>0</v>
      </c>
      <c r="G15" s="566">
        <v>181</v>
      </c>
      <c r="H15" s="566">
        <v>184</v>
      </c>
      <c r="I15" s="566">
        <v>-165</v>
      </c>
      <c r="J15" s="566">
        <v>-3</v>
      </c>
      <c r="K15" s="566">
        <v>-143</v>
      </c>
      <c r="L15" s="566">
        <v>8446</v>
      </c>
      <c r="M15" s="566">
        <v>637</v>
      </c>
      <c r="N15" s="566">
        <v>8.1199999999999992</v>
      </c>
      <c r="O15" s="566">
        <v>808</v>
      </c>
      <c r="P15" s="566">
        <v>21</v>
      </c>
      <c r="Q15" s="566">
        <v>13</v>
      </c>
      <c r="R15" s="566">
        <v>340</v>
      </c>
      <c r="S15" s="566">
        <v>1</v>
      </c>
    </row>
    <row r="16" spans="2:19" ht="15">
      <c r="B16" s="475">
        <v>10</v>
      </c>
      <c r="C16" s="477" t="s">
        <v>1143</v>
      </c>
      <c r="D16" s="566">
        <v>68</v>
      </c>
      <c r="E16" s="566">
        <v>0</v>
      </c>
      <c r="F16" s="566">
        <v>0</v>
      </c>
      <c r="G16" s="566">
        <v>16</v>
      </c>
      <c r="H16" s="566">
        <v>3</v>
      </c>
      <c r="I16" s="566">
        <v>-2</v>
      </c>
      <c r="J16" s="566">
        <v>-1</v>
      </c>
      <c r="K16" s="566">
        <v>0</v>
      </c>
      <c r="L16" s="566">
        <v>669</v>
      </c>
      <c r="M16" s="566">
        <v>0</v>
      </c>
      <c r="N16" s="566">
        <v>0</v>
      </c>
      <c r="O16" s="566">
        <v>37</v>
      </c>
      <c r="P16" s="566">
        <v>1</v>
      </c>
      <c r="Q16" s="566">
        <v>0</v>
      </c>
      <c r="R16" s="566">
        <v>30</v>
      </c>
      <c r="S16" s="566">
        <v>0</v>
      </c>
    </row>
    <row r="17" spans="2:19" ht="15">
      <c r="B17" s="475">
        <v>11</v>
      </c>
      <c r="C17" s="477" t="s">
        <v>1144</v>
      </c>
      <c r="D17" s="566">
        <v>3</v>
      </c>
      <c r="E17" s="566">
        <v>0</v>
      </c>
      <c r="F17" s="566">
        <v>0</v>
      </c>
      <c r="G17" s="566">
        <v>0</v>
      </c>
      <c r="H17" s="566">
        <v>1</v>
      </c>
      <c r="I17" s="566">
        <v>-1</v>
      </c>
      <c r="J17" s="566">
        <v>0</v>
      </c>
      <c r="K17" s="566">
        <v>-1</v>
      </c>
      <c r="L17" s="566">
        <v>14</v>
      </c>
      <c r="M17" s="566">
        <v>0</v>
      </c>
      <c r="N17" s="566">
        <v>0</v>
      </c>
      <c r="O17" s="566">
        <v>2</v>
      </c>
      <c r="P17" s="566">
        <v>1</v>
      </c>
      <c r="Q17" s="566">
        <v>0</v>
      </c>
      <c r="R17" s="566">
        <v>0</v>
      </c>
      <c r="S17" s="566">
        <v>2</v>
      </c>
    </row>
    <row r="18" spans="2:19" ht="15">
      <c r="B18" s="475">
        <v>12</v>
      </c>
      <c r="C18" s="477" t="s">
        <v>1145</v>
      </c>
      <c r="D18" s="566">
        <v>0</v>
      </c>
      <c r="E18" s="566">
        <v>0</v>
      </c>
      <c r="F18" s="566">
        <v>0</v>
      </c>
      <c r="G18" s="566">
        <v>0</v>
      </c>
      <c r="H18" s="566">
        <v>0</v>
      </c>
      <c r="I18" s="566">
        <v>0</v>
      </c>
      <c r="J18" s="566">
        <v>0</v>
      </c>
      <c r="K18" s="566">
        <v>0</v>
      </c>
      <c r="L18" s="566">
        <v>0</v>
      </c>
      <c r="M18" s="566">
        <v>0</v>
      </c>
      <c r="N18" s="566">
        <v>0</v>
      </c>
      <c r="O18" s="566">
        <v>0</v>
      </c>
      <c r="P18" s="566">
        <v>0</v>
      </c>
      <c r="Q18" s="566">
        <v>0</v>
      </c>
      <c r="R18" s="566">
        <v>0</v>
      </c>
      <c r="S18" s="566">
        <v>0</v>
      </c>
    </row>
    <row r="19" spans="2:19" ht="15">
      <c r="B19" s="475">
        <v>13</v>
      </c>
      <c r="C19" s="477" t="s">
        <v>1146</v>
      </c>
      <c r="D19" s="566">
        <v>6</v>
      </c>
      <c r="E19" s="566">
        <v>0</v>
      </c>
      <c r="F19" s="566">
        <v>0</v>
      </c>
      <c r="G19" s="566">
        <v>0</v>
      </c>
      <c r="H19" s="566">
        <v>1</v>
      </c>
      <c r="I19" s="566">
        <v>-1</v>
      </c>
      <c r="J19" s="566">
        <v>0</v>
      </c>
      <c r="K19" s="566">
        <v>-1</v>
      </c>
      <c r="L19" s="566">
        <v>14</v>
      </c>
      <c r="M19" s="566">
        <v>0</v>
      </c>
      <c r="N19" s="566">
        <v>0</v>
      </c>
      <c r="O19" s="566">
        <v>2</v>
      </c>
      <c r="P19" s="566">
        <v>0</v>
      </c>
      <c r="Q19" s="566">
        <v>0</v>
      </c>
      <c r="R19" s="566">
        <v>3</v>
      </c>
      <c r="S19" s="566">
        <v>0</v>
      </c>
    </row>
    <row r="20" spans="2:19" ht="15">
      <c r="B20" s="475">
        <v>14</v>
      </c>
      <c r="C20" s="477" t="s">
        <v>1147</v>
      </c>
      <c r="D20" s="566">
        <v>31</v>
      </c>
      <c r="E20" s="566">
        <v>0</v>
      </c>
      <c r="F20" s="566">
        <v>0</v>
      </c>
      <c r="G20" s="566">
        <v>1</v>
      </c>
      <c r="H20" s="566">
        <v>0</v>
      </c>
      <c r="I20" s="566">
        <v>0</v>
      </c>
      <c r="J20" s="566">
        <v>0</v>
      </c>
      <c r="K20" s="566">
        <v>0</v>
      </c>
      <c r="L20" s="566">
        <v>558</v>
      </c>
      <c r="M20" s="566">
        <v>484</v>
      </c>
      <c r="N20" s="566">
        <v>64.52</v>
      </c>
      <c r="O20" s="566">
        <v>29</v>
      </c>
      <c r="P20" s="566">
        <v>0</v>
      </c>
      <c r="Q20" s="566">
        <v>0</v>
      </c>
      <c r="R20" s="566">
        <v>2</v>
      </c>
      <c r="S20" s="566">
        <v>1</v>
      </c>
    </row>
    <row r="21" spans="2:19" ht="15">
      <c r="B21" s="475">
        <v>15</v>
      </c>
      <c r="C21" s="477" t="s">
        <v>1148</v>
      </c>
      <c r="D21" s="566">
        <v>0</v>
      </c>
      <c r="E21" s="566">
        <v>0</v>
      </c>
      <c r="F21" s="566">
        <v>0</v>
      </c>
      <c r="G21" s="566">
        <v>0</v>
      </c>
      <c r="H21" s="566">
        <v>0</v>
      </c>
      <c r="I21" s="566">
        <v>0</v>
      </c>
      <c r="J21" s="566">
        <v>0</v>
      </c>
      <c r="K21" s="566">
        <v>0</v>
      </c>
      <c r="L21" s="566">
        <v>0</v>
      </c>
      <c r="M21" s="566">
        <v>0</v>
      </c>
      <c r="N21" s="566">
        <v>0</v>
      </c>
      <c r="O21" s="566">
        <v>0</v>
      </c>
      <c r="P21" s="566">
        <v>0</v>
      </c>
      <c r="Q21" s="566">
        <v>0</v>
      </c>
      <c r="R21" s="566">
        <v>0</v>
      </c>
      <c r="S21" s="566">
        <v>0</v>
      </c>
    </row>
    <row r="22" spans="2:19" ht="30">
      <c r="B22" s="475">
        <v>16</v>
      </c>
      <c r="C22" s="463" t="s">
        <v>1149</v>
      </c>
      <c r="D22" s="566">
        <v>51</v>
      </c>
      <c r="E22" s="566">
        <v>0</v>
      </c>
      <c r="F22" s="566">
        <v>0</v>
      </c>
      <c r="G22" s="566">
        <v>10</v>
      </c>
      <c r="H22" s="566">
        <v>0</v>
      </c>
      <c r="I22" s="566">
        <v>0</v>
      </c>
      <c r="J22" s="566">
        <v>0</v>
      </c>
      <c r="K22" s="566">
        <v>0</v>
      </c>
      <c r="L22" s="566">
        <v>729</v>
      </c>
      <c r="M22" s="566">
        <v>95</v>
      </c>
      <c r="N22" s="566">
        <v>21.57</v>
      </c>
      <c r="O22" s="566">
        <v>41</v>
      </c>
      <c r="P22" s="566">
        <v>1</v>
      </c>
      <c r="Q22" s="566">
        <v>0</v>
      </c>
      <c r="R22" s="566">
        <v>9</v>
      </c>
      <c r="S22" s="566">
        <v>1</v>
      </c>
    </row>
    <row r="23" spans="2:19" ht="15">
      <c r="B23" s="475">
        <v>17</v>
      </c>
      <c r="C23" s="477" t="s">
        <v>1150</v>
      </c>
      <c r="D23" s="566">
        <v>4</v>
      </c>
      <c r="E23" s="566">
        <v>0</v>
      </c>
      <c r="F23" s="566">
        <v>0</v>
      </c>
      <c r="G23" s="566">
        <v>0</v>
      </c>
      <c r="H23" s="566">
        <v>0</v>
      </c>
      <c r="I23" s="566">
        <v>0</v>
      </c>
      <c r="J23" s="566">
        <v>0</v>
      </c>
      <c r="K23" s="566">
        <v>0</v>
      </c>
      <c r="L23" s="566">
        <v>36</v>
      </c>
      <c r="M23" s="566">
        <v>0</v>
      </c>
      <c r="N23" s="566">
        <v>0</v>
      </c>
      <c r="O23" s="566">
        <v>0</v>
      </c>
      <c r="P23" s="566">
        <v>0</v>
      </c>
      <c r="Q23" s="566">
        <v>2</v>
      </c>
      <c r="R23" s="566">
        <v>1</v>
      </c>
      <c r="S23" s="566">
        <v>11</v>
      </c>
    </row>
    <row r="24" spans="2:19" ht="15">
      <c r="B24" s="475">
        <v>18</v>
      </c>
      <c r="C24" s="477" t="s">
        <v>1151</v>
      </c>
      <c r="D24" s="566">
        <v>10</v>
      </c>
      <c r="E24" s="566">
        <v>0</v>
      </c>
      <c r="F24" s="566">
        <v>0</v>
      </c>
      <c r="G24" s="566">
        <v>7</v>
      </c>
      <c r="H24" s="566">
        <v>0</v>
      </c>
      <c r="I24" s="566">
        <v>0</v>
      </c>
      <c r="J24" s="566">
        <v>0</v>
      </c>
      <c r="K24" s="566">
        <v>0</v>
      </c>
      <c r="L24" s="566">
        <v>21</v>
      </c>
      <c r="M24" s="566">
        <v>0</v>
      </c>
      <c r="N24" s="566">
        <v>0</v>
      </c>
      <c r="O24" s="566">
        <v>7</v>
      </c>
      <c r="P24" s="566">
        <v>0</v>
      </c>
      <c r="Q24" s="566">
        <v>0</v>
      </c>
      <c r="R24" s="566">
        <v>2</v>
      </c>
      <c r="S24" s="566">
        <v>0</v>
      </c>
    </row>
    <row r="25" spans="2:19" ht="15">
      <c r="B25" s="475">
        <v>19</v>
      </c>
      <c r="C25" s="477" t="s">
        <v>1152</v>
      </c>
      <c r="D25" s="566">
        <v>2</v>
      </c>
      <c r="E25" s="566">
        <v>0</v>
      </c>
      <c r="F25" s="566">
        <v>0</v>
      </c>
      <c r="G25" s="566">
        <v>0</v>
      </c>
      <c r="H25" s="566">
        <v>0</v>
      </c>
      <c r="I25" s="566">
        <v>0</v>
      </c>
      <c r="J25" s="566">
        <v>0</v>
      </c>
      <c r="K25" s="566">
        <v>0</v>
      </c>
      <c r="L25" s="566">
        <v>0</v>
      </c>
      <c r="M25" s="566">
        <v>0</v>
      </c>
      <c r="N25" s="566">
        <v>0</v>
      </c>
      <c r="O25" s="566">
        <v>0</v>
      </c>
      <c r="P25" s="566">
        <v>0</v>
      </c>
      <c r="Q25" s="566">
        <v>0</v>
      </c>
      <c r="R25" s="566">
        <v>2</v>
      </c>
      <c r="S25" s="566">
        <v>0</v>
      </c>
    </row>
    <row r="26" spans="2:19" ht="15">
      <c r="B26" s="475">
        <v>20</v>
      </c>
      <c r="C26" s="477" t="s">
        <v>1153</v>
      </c>
      <c r="D26" s="566">
        <v>5</v>
      </c>
      <c r="E26" s="566">
        <v>0</v>
      </c>
      <c r="F26" s="566">
        <v>0</v>
      </c>
      <c r="G26" s="566">
        <v>0</v>
      </c>
      <c r="H26" s="566">
        <v>0</v>
      </c>
      <c r="I26" s="566">
        <v>0</v>
      </c>
      <c r="J26" s="566">
        <v>0</v>
      </c>
      <c r="K26" s="566">
        <v>0</v>
      </c>
      <c r="L26" s="566">
        <v>24</v>
      </c>
      <c r="M26" s="566">
        <v>0</v>
      </c>
      <c r="N26" s="566">
        <v>0</v>
      </c>
      <c r="O26" s="566">
        <v>2</v>
      </c>
      <c r="P26" s="566">
        <v>2</v>
      </c>
      <c r="Q26" s="566">
        <v>0</v>
      </c>
      <c r="R26" s="566">
        <v>1</v>
      </c>
      <c r="S26" s="566">
        <v>5</v>
      </c>
    </row>
    <row r="27" spans="2:19" ht="15">
      <c r="B27" s="475">
        <v>21</v>
      </c>
      <c r="C27" s="477" t="s">
        <v>1154</v>
      </c>
      <c r="D27" s="566">
        <v>1</v>
      </c>
      <c r="E27" s="566">
        <v>0</v>
      </c>
      <c r="F27" s="566">
        <v>0</v>
      </c>
      <c r="G27" s="566">
        <v>0</v>
      </c>
      <c r="H27" s="566">
        <v>0</v>
      </c>
      <c r="I27" s="566">
        <v>0</v>
      </c>
      <c r="J27" s="566">
        <v>0</v>
      </c>
      <c r="K27" s="566">
        <v>0</v>
      </c>
      <c r="L27" s="566">
        <v>0</v>
      </c>
      <c r="M27" s="566">
        <v>0</v>
      </c>
      <c r="N27" s="566">
        <v>0</v>
      </c>
      <c r="O27" s="566">
        <v>0</v>
      </c>
      <c r="P27" s="566">
        <v>0</v>
      </c>
      <c r="Q27" s="566">
        <v>0</v>
      </c>
      <c r="R27" s="566">
        <v>1</v>
      </c>
      <c r="S27" s="566">
        <v>0</v>
      </c>
    </row>
    <row r="28" spans="2:19" ht="15">
      <c r="B28" s="475">
        <v>22</v>
      </c>
      <c r="C28" s="477" t="s">
        <v>1155</v>
      </c>
      <c r="D28" s="566">
        <v>45</v>
      </c>
      <c r="E28" s="566">
        <v>0</v>
      </c>
      <c r="F28" s="566">
        <v>0</v>
      </c>
      <c r="G28" s="566">
        <v>10</v>
      </c>
      <c r="H28" s="566">
        <v>1</v>
      </c>
      <c r="I28" s="566">
        <v>-1</v>
      </c>
      <c r="J28" s="566">
        <v>0</v>
      </c>
      <c r="K28" s="566">
        <v>-1</v>
      </c>
      <c r="L28" s="566">
        <v>121</v>
      </c>
      <c r="M28" s="566">
        <v>0</v>
      </c>
      <c r="N28" s="566">
        <v>0</v>
      </c>
      <c r="O28" s="566">
        <v>32</v>
      </c>
      <c r="P28" s="566">
        <v>2</v>
      </c>
      <c r="Q28" s="566">
        <v>0</v>
      </c>
      <c r="R28" s="566">
        <v>12</v>
      </c>
      <c r="S28" s="566">
        <v>0</v>
      </c>
    </row>
    <row r="29" spans="2:19" ht="15">
      <c r="B29" s="475">
        <v>23</v>
      </c>
      <c r="C29" s="477" t="s">
        <v>1156</v>
      </c>
      <c r="D29" s="566">
        <v>24</v>
      </c>
      <c r="E29" s="566">
        <v>0</v>
      </c>
      <c r="F29" s="566">
        <v>0</v>
      </c>
      <c r="G29" s="566">
        <v>5</v>
      </c>
      <c r="H29" s="566">
        <v>0</v>
      </c>
      <c r="I29" s="566">
        <v>0</v>
      </c>
      <c r="J29" s="566">
        <v>0</v>
      </c>
      <c r="K29" s="566">
        <v>0</v>
      </c>
      <c r="L29" s="566">
        <v>2222</v>
      </c>
      <c r="M29" s="566">
        <v>0</v>
      </c>
      <c r="N29" s="566">
        <v>0</v>
      </c>
      <c r="O29" s="566">
        <v>14</v>
      </c>
      <c r="P29" s="566">
        <v>0</v>
      </c>
      <c r="Q29" s="566">
        <v>1</v>
      </c>
      <c r="R29" s="566">
        <v>10</v>
      </c>
      <c r="S29" s="566">
        <v>1</v>
      </c>
    </row>
    <row r="30" spans="2:19" ht="15">
      <c r="B30" s="475">
        <v>24</v>
      </c>
      <c r="C30" s="477" t="s">
        <v>1157</v>
      </c>
      <c r="D30" s="566">
        <v>14</v>
      </c>
      <c r="E30" s="566">
        <v>0</v>
      </c>
      <c r="F30" s="566">
        <v>0</v>
      </c>
      <c r="G30" s="566">
        <v>1</v>
      </c>
      <c r="H30" s="566">
        <v>0</v>
      </c>
      <c r="I30" s="566">
        <v>0</v>
      </c>
      <c r="J30" s="566">
        <v>0</v>
      </c>
      <c r="K30" s="566">
        <v>0</v>
      </c>
      <c r="L30" s="566">
        <v>162</v>
      </c>
      <c r="M30" s="566">
        <v>0</v>
      </c>
      <c r="N30" s="566">
        <v>0</v>
      </c>
      <c r="O30" s="566">
        <v>1</v>
      </c>
      <c r="P30" s="566">
        <v>9</v>
      </c>
      <c r="Q30" s="566">
        <v>0</v>
      </c>
      <c r="R30" s="566">
        <v>3</v>
      </c>
      <c r="S30" s="566">
        <v>8</v>
      </c>
    </row>
    <row r="31" spans="2:19" ht="15">
      <c r="B31" s="475">
        <v>25</v>
      </c>
      <c r="C31" s="477" t="s">
        <v>1158</v>
      </c>
      <c r="D31" s="566">
        <v>279</v>
      </c>
      <c r="E31" s="566">
        <v>0</v>
      </c>
      <c r="F31" s="566">
        <v>0</v>
      </c>
      <c r="G31" s="566">
        <v>34</v>
      </c>
      <c r="H31" s="566">
        <v>10</v>
      </c>
      <c r="I31" s="566">
        <v>-6</v>
      </c>
      <c r="J31" s="566">
        <v>0</v>
      </c>
      <c r="K31" s="566">
        <v>-5</v>
      </c>
      <c r="L31" s="566">
        <v>2408</v>
      </c>
      <c r="M31" s="566">
        <v>8</v>
      </c>
      <c r="N31" s="566">
        <v>21.86</v>
      </c>
      <c r="O31" s="566">
        <v>228</v>
      </c>
      <c r="P31" s="566">
        <v>3</v>
      </c>
      <c r="Q31" s="566">
        <v>1</v>
      </c>
      <c r="R31" s="566">
        <v>47</v>
      </c>
      <c r="S31" s="566">
        <v>0</v>
      </c>
    </row>
    <row r="32" spans="2:19" ht="15">
      <c r="B32" s="475">
        <v>26</v>
      </c>
      <c r="C32" s="477" t="s">
        <v>1159</v>
      </c>
      <c r="D32" s="566">
        <v>14</v>
      </c>
      <c r="E32" s="566">
        <v>0</v>
      </c>
      <c r="F32" s="566">
        <v>0</v>
      </c>
      <c r="G32" s="566">
        <v>1</v>
      </c>
      <c r="H32" s="566">
        <v>2</v>
      </c>
      <c r="I32" s="566">
        <v>-1</v>
      </c>
      <c r="J32" s="566">
        <v>0</v>
      </c>
      <c r="K32" s="566">
        <v>-1</v>
      </c>
      <c r="L32" s="566">
        <v>6</v>
      </c>
      <c r="M32" s="566">
        <v>0</v>
      </c>
      <c r="N32" s="566">
        <v>0</v>
      </c>
      <c r="O32" s="566">
        <v>10</v>
      </c>
      <c r="P32" s="566">
        <v>0</v>
      </c>
      <c r="Q32" s="566">
        <v>0</v>
      </c>
      <c r="R32" s="566">
        <v>4</v>
      </c>
      <c r="S32" s="566">
        <v>0</v>
      </c>
    </row>
    <row r="33" spans="2:19" ht="15">
      <c r="B33" s="475">
        <v>27</v>
      </c>
      <c r="C33" s="477" t="s">
        <v>1160</v>
      </c>
      <c r="D33" s="566">
        <v>47</v>
      </c>
      <c r="E33" s="566">
        <v>0</v>
      </c>
      <c r="F33" s="566">
        <v>0</v>
      </c>
      <c r="G33" s="566">
        <v>32</v>
      </c>
      <c r="H33" s="566">
        <v>3</v>
      </c>
      <c r="I33" s="566">
        <v>-21</v>
      </c>
      <c r="J33" s="566">
        <v>0</v>
      </c>
      <c r="K33" s="566">
        <v>-7</v>
      </c>
      <c r="L33" s="566">
        <v>58</v>
      </c>
      <c r="M33" s="566">
        <v>0</v>
      </c>
      <c r="N33" s="566">
        <v>0</v>
      </c>
      <c r="O33" s="566">
        <v>36</v>
      </c>
      <c r="P33" s="566">
        <v>0</v>
      </c>
      <c r="Q33" s="566">
        <v>0</v>
      </c>
      <c r="R33" s="566">
        <v>11</v>
      </c>
      <c r="S33" s="566">
        <v>0</v>
      </c>
    </row>
    <row r="34" spans="2:19" ht="15">
      <c r="B34" s="475">
        <v>28</v>
      </c>
      <c r="C34" s="477" t="s">
        <v>1161</v>
      </c>
      <c r="D34" s="566">
        <v>212</v>
      </c>
      <c r="E34" s="566">
        <v>0</v>
      </c>
      <c r="F34" s="566">
        <v>0</v>
      </c>
      <c r="G34" s="566">
        <v>24</v>
      </c>
      <c r="H34" s="566">
        <v>32</v>
      </c>
      <c r="I34" s="566">
        <v>-19</v>
      </c>
      <c r="J34" s="566">
        <v>0</v>
      </c>
      <c r="K34" s="566">
        <v>-16</v>
      </c>
      <c r="L34" s="566">
        <v>189</v>
      </c>
      <c r="M34" s="566">
        <v>50</v>
      </c>
      <c r="N34" s="566">
        <v>1.89</v>
      </c>
      <c r="O34" s="566">
        <v>170</v>
      </c>
      <c r="P34" s="566">
        <v>1</v>
      </c>
      <c r="Q34" s="566">
        <v>2</v>
      </c>
      <c r="R34" s="566">
        <v>39</v>
      </c>
      <c r="S34" s="566">
        <v>1</v>
      </c>
    </row>
    <row r="35" spans="2:19" ht="15">
      <c r="B35" s="475">
        <v>29</v>
      </c>
      <c r="C35" s="477" t="s">
        <v>1162</v>
      </c>
      <c r="D35" s="566">
        <v>109</v>
      </c>
      <c r="E35" s="566">
        <v>0</v>
      </c>
      <c r="F35" s="566">
        <v>0</v>
      </c>
      <c r="G35" s="566">
        <v>1</v>
      </c>
      <c r="H35" s="566">
        <v>19</v>
      </c>
      <c r="I35" s="566">
        <v>-12</v>
      </c>
      <c r="J35" s="566">
        <v>0</v>
      </c>
      <c r="K35" s="566">
        <v>-11</v>
      </c>
      <c r="L35" s="566">
        <v>399</v>
      </c>
      <c r="M35" s="566">
        <v>0</v>
      </c>
      <c r="N35" s="566">
        <v>0</v>
      </c>
      <c r="O35" s="566">
        <v>25</v>
      </c>
      <c r="P35" s="566">
        <v>0</v>
      </c>
      <c r="Q35" s="566">
        <v>0</v>
      </c>
      <c r="R35" s="566">
        <v>84</v>
      </c>
      <c r="S35" s="566">
        <v>0</v>
      </c>
    </row>
    <row r="36" spans="2:19" ht="15">
      <c r="B36" s="475">
        <v>30</v>
      </c>
      <c r="C36" s="477" t="s">
        <v>1163</v>
      </c>
      <c r="D36" s="566">
        <v>90</v>
      </c>
      <c r="E36" s="566">
        <v>0</v>
      </c>
      <c r="F36" s="566">
        <v>0</v>
      </c>
      <c r="G36" s="566">
        <v>1</v>
      </c>
      <c r="H36" s="566">
        <v>89</v>
      </c>
      <c r="I36" s="566">
        <v>-89</v>
      </c>
      <c r="J36" s="566">
        <v>0</v>
      </c>
      <c r="K36" s="566">
        <v>-89</v>
      </c>
      <c r="L36" s="566">
        <v>126</v>
      </c>
      <c r="M36" s="566">
        <v>0</v>
      </c>
      <c r="N36" s="566">
        <v>0</v>
      </c>
      <c r="O36" s="566">
        <v>89</v>
      </c>
      <c r="P36" s="566">
        <v>0</v>
      </c>
      <c r="Q36" s="566">
        <v>0</v>
      </c>
      <c r="R36" s="566">
        <v>1</v>
      </c>
      <c r="S36" s="566">
        <v>0</v>
      </c>
    </row>
    <row r="37" spans="2:19" ht="15">
      <c r="B37" s="475">
        <v>31</v>
      </c>
      <c r="C37" s="477" t="s">
        <v>1164</v>
      </c>
      <c r="D37" s="566">
        <v>23</v>
      </c>
      <c r="E37" s="566">
        <v>0</v>
      </c>
      <c r="F37" s="566">
        <v>0</v>
      </c>
      <c r="G37" s="566">
        <v>10</v>
      </c>
      <c r="H37" s="566">
        <v>1</v>
      </c>
      <c r="I37" s="566">
        <v>0</v>
      </c>
      <c r="J37" s="566">
        <v>0</v>
      </c>
      <c r="K37" s="566">
        <v>0</v>
      </c>
      <c r="L37" s="566">
        <v>54</v>
      </c>
      <c r="M37" s="566">
        <v>0</v>
      </c>
      <c r="N37" s="566">
        <v>0</v>
      </c>
      <c r="O37" s="566">
        <v>8</v>
      </c>
      <c r="P37" s="566">
        <v>0</v>
      </c>
      <c r="Q37" s="566">
        <v>7</v>
      </c>
      <c r="R37" s="566">
        <v>8</v>
      </c>
      <c r="S37" s="566">
        <v>9</v>
      </c>
    </row>
    <row r="38" spans="2:19" ht="15">
      <c r="B38" s="475">
        <v>32</v>
      </c>
      <c r="C38" s="477" t="s">
        <v>1165</v>
      </c>
      <c r="D38" s="566">
        <v>20</v>
      </c>
      <c r="E38" s="566">
        <v>0</v>
      </c>
      <c r="F38" s="566">
        <v>0</v>
      </c>
      <c r="G38" s="566">
        <v>2</v>
      </c>
      <c r="H38" s="566">
        <v>0</v>
      </c>
      <c r="I38" s="566">
        <v>0</v>
      </c>
      <c r="J38" s="566">
        <v>0</v>
      </c>
      <c r="K38" s="566">
        <v>0</v>
      </c>
      <c r="L38" s="566">
        <v>16</v>
      </c>
      <c r="M38" s="566">
        <v>0</v>
      </c>
      <c r="N38" s="566">
        <v>0</v>
      </c>
      <c r="O38" s="566">
        <v>16</v>
      </c>
      <c r="P38" s="566">
        <v>1</v>
      </c>
      <c r="Q38" s="566">
        <v>0</v>
      </c>
      <c r="R38" s="566">
        <v>3</v>
      </c>
      <c r="S38" s="566">
        <v>1</v>
      </c>
    </row>
    <row r="39" spans="2:19" ht="15">
      <c r="B39" s="475">
        <v>33</v>
      </c>
      <c r="C39" s="477" t="s">
        <v>1166</v>
      </c>
      <c r="D39" s="566">
        <v>126</v>
      </c>
      <c r="E39" s="566">
        <v>0</v>
      </c>
      <c r="F39" s="566">
        <v>0</v>
      </c>
      <c r="G39" s="566">
        <v>23</v>
      </c>
      <c r="H39" s="566">
        <v>23</v>
      </c>
      <c r="I39" s="566">
        <v>-11</v>
      </c>
      <c r="J39" s="566">
        <v>0</v>
      </c>
      <c r="K39" s="566">
        <v>-11</v>
      </c>
      <c r="L39" s="566">
        <v>620</v>
      </c>
      <c r="M39" s="566">
        <v>0</v>
      </c>
      <c r="N39" s="566">
        <v>0</v>
      </c>
      <c r="O39" s="566">
        <v>60</v>
      </c>
      <c r="P39" s="566">
        <v>0</v>
      </c>
      <c r="Q39" s="566">
        <v>0</v>
      </c>
      <c r="R39" s="566">
        <v>66</v>
      </c>
      <c r="S39" s="566">
        <v>0</v>
      </c>
    </row>
    <row r="40" spans="2:19" ht="15">
      <c r="B40" s="475">
        <v>34</v>
      </c>
      <c r="C40" s="476" t="s">
        <v>1167</v>
      </c>
      <c r="D40" s="566">
        <v>1008</v>
      </c>
      <c r="E40" s="566">
        <v>0</v>
      </c>
      <c r="F40" s="566">
        <v>0</v>
      </c>
      <c r="G40" s="566">
        <v>192</v>
      </c>
      <c r="H40" s="566">
        <v>17</v>
      </c>
      <c r="I40" s="566">
        <v>-46</v>
      </c>
      <c r="J40" s="566">
        <v>-2</v>
      </c>
      <c r="K40" s="566">
        <v>-16</v>
      </c>
      <c r="L40" s="566">
        <v>613</v>
      </c>
      <c r="M40" s="566">
        <v>0</v>
      </c>
      <c r="N40" s="566">
        <v>0</v>
      </c>
      <c r="O40" s="566">
        <v>533</v>
      </c>
      <c r="P40" s="566">
        <v>124</v>
      </c>
      <c r="Q40" s="566">
        <v>340</v>
      </c>
      <c r="R40" s="566">
        <v>11</v>
      </c>
      <c r="S40" s="566">
        <v>7</v>
      </c>
    </row>
    <row r="41" spans="2:19" ht="15">
      <c r="B41" s="475">
        <v>35</v>
      </c>
      <c r="C41" s="463" t="s">
        <v>1168</v>
      </c>
      <c r="D41" s="566">
        <v>705</v>
      </c>
      <c r="E41" s="566">
        <v>0</v>
      </c>
      <c r="F41" s="566">
        <v>0</v>
      </c>
      <c r="G41" s="566">
        <v>168</v>
      </c>
      <c r="H41" s="566">
        <v>4</v>
      </c>
      <c r="I41" s="566">
        <v>-33</v>
      </c>
      <c r="J41" s="566">
        <v>-2</v>
      </c>
      <c r="K41" s="566">
        <v>-5</v>
      </c>
      <c r="L41" s="566">
        <v>85</v>
      </c>
      <c r="M41" s="566">
        <v>0</v>
      </c>
      <c r="N41" s="566">
        <v>0</v>
      </c>
      <c r="O41" s="566">
        <v>307</v>
      </c>
      <c r="P41" s="566">
        <v>79</v>
      </c>
      <c r="Q41" s="566">
        <v>320</v>
      </c>
      <c r="R41" s="566">
        <v>-1</v>
      </c>
      <c r="S41" s="566">
        <v>0</v>
      </c>
    </row>
    <row r="42" spans="2:19" ht="15">
      <c r="B42" s="475">
        <v>36</v>
      </c>
      <c r="C42" s="463" t="s">
        <v>1169</v>
      </c>
      <c r="D42" s="566">
        <v>62</v>
      </c>
      <c r="E42" s="566">
        <v>0</v>
      </c>
      <c r="F42" s="566">
        <v>0</v>
      </c>
      <c r="G42" s="566">
        <v>-1</v>
      </c>
      <c r="H42" s="566">
        <v>2</v>
      </c>
      <c r="I42" s="566">
        <v>-25</v>
      </c>
      <c r="J42" s="566">
        <v>-1</v>
      </c>
      <c r="K42" s="566">
        <v>-2</v>
      </c>
      <c r="L42" s="566">
        <v>7</v>
      </c>
      <c r="M42" s="566">
        <v>0</v>
      </c>
      <c r="N42" s="566">
        <v>0</v>
      </c>
      <c r="O42" s="566">
        <v>4</v>
      </c>
      <c r="P42" s="566">
        <v>18</v>
      </c>
      <c r="Q42" s="566">
        <v>41</v>
      </c>
      <c r="R42" s="566">
        <v>-1</v>
      </c>
      <c r="S42" s="566">
        <v>0</v>
      </c>
    </row>
    <row r="43" spans="2:19" ht="15">
      <c r="B43" s="475">
        <v>37</v>
      </c>
      <c r="C43" s="463" t="s">
        <v>1170</v>
      </c>
      <c r="D43" s="566">
        <v>156</v>
      </c>
      <c r="E43" s="566">
        <v>0</v>
      </c>
      <c r="F43" s="566">
        <v>0</v>
      </c>
      <c r="G43" s="566">
        <v>24</v>
      </c>
      <c r="H43" s="566">
        <v>0</v>
      </c>
      <c r="I43" s="566">
        <v>0</v>
      </c>
      <c r="J43" s="566">
        <v>0</v>
      </c>
      <c r="K43" s="566">
        <v>0</v>
      </c>
      <c r="L43" s="566">
        <v>262</v>
      </c>
      <c r="M43" s="566">
        <v>0</v>
      </c>
      <c r="N43" s="566">
        <v>0</v>
      </c>
      <c r="O43" s="566">
        <v>85</v>
      </c>
      <c r="P43" s="566">
        <v>45</v>
      </c>
      <c r="Q43" s="566">
        <v>15</v>
      </c>
      <c r="R43" s="566">
        <v>11</v>
      </c>
      <c r="S43" s="566">
        <v>0</v>
      </c>
    </row>
    <row r="44" spans="2:19" ht="15">
      <c r="B44" s="475">
        <v>38</v>
      </c>
      <c r="C44" s="463" t="s">
        <v>1171</v>
      </c>
      <c r="D44" s="566">
        <v>147</v>
      </c>
      <c r="E44" s="566">
        <v>0</v>
      </c>
      <c r="F44" s="566">
        <v>0</v>
      </c>
      <c r="G44" s="566">
        <v>0</v>
      </c>
      <c r="H44" s="566">
        <v>13</v>
      </c>
      <c r="I44" s="566">
        <v>-13</v>
      </c>
      <c r="J44" s="566">
        <v>0</v>
      </c>
      <c r="K44" s="566">
        <v>-12</v>
      </c>
      <c r="L44" s="566">
        <v>267</v>
      </c>
      <c r="M44" s="566">
        <v>0</v>
      </c>
      <c r="N44" s="566">
        <v>0</v>
      </c>
      <c r="O44" s="566">
        <v>140</v>
      </c>
      <c r="P44" s="566">
        <v>0</v>
      </c>
      <c r="Q44" s="566">
        <v>6</v>
      </c>
      <c r="R44" s="566">
        <v>0</v>
      </c>
      <c r="S44" s="566">
        <v>0</v>
      </c>
    </row>
    <row r="45" spans="2:19" ht="15">
      <c r="B45" s="475">
        <v>39</v>
      </c>
      <c r="C45" s="476" t="s">
        <v>1172</v>
      </c>
      <c r="D45" s="566">
        <v>34</v>
      </c>
      <c r="E45" s="566">
        <v>0</v>
      </c>
      <c r="F45" s="566">
        <v>0</v>
      </c>
      <c r="G45" s="566">
        <v>2</v>
      </c>
      <c r="H45" s="566">
        <v>0</v>
      </c>
      <c r="I45" s="566">
        <v>-1</v>
      </c>
      <c r="J45" s="566">
        <v>0</v>
      </c>
      <c r="K45" s="566">
        <v>0</v>
      </c>
      <c r="L45" s="566">
        <v>121</v>
      </c>
      <c r="M45" s="566">
        <v>0</v>
      </c>
      <c r="N45" s="566">
        <v>0</v>
      </c>
      <c r="O45" s="566">
        <v>3</v>
      </c>
      <c r="P45" s="566">
        <v>0</v>
      </c>
      <c r="Q45" s="566">
        <v>1</v>
      </c>
      <c r="R45" s="566">
        <v>30</v>
      </c>
      <c r="S45" s="566">
        <v>5</v>
      </c>
    </row>
    <row r="46" spans="2:19" ht="15">
      <c r="B46" s="475">
        <v>40</v>
      </c>
      <c r="C46" s="476" t="s">
        <v>1173</v>
      </c>
      <c r="D46" s="566">
        <v>2453</v>
      </c>
      <c r="E46" s="566">
        <v>0</v>
      </c>
      <c r="F46" s="566">
        <v>0</v>
      </c>
      <c r="G46" s="566">
        <v>480</v>
      </c>
      <c r="H46" s="566">
        <v>62</v>
      </c>
      <c r="I46" s="566">
        <v>-61</v>
      </c>
      <c r="J46" s="566">
        <v>-14</v>
      </c>
      <c r="K46" s="566">
        <v>-17</v>
      </c>
      <c r="L46" s="566">
        <v>43063</v>
      </c>
      <c r="M46" s="566">
        <v>29820</v>
      </c>
      <c r="N46" s="566">
        <v>4.4400000000000004</v>
      </c>
      <c r="O46" s="566">
        <v>1013</v>
      </c>
      <c r="P46" s="566">
        <v>50</v>
      </c>
      <c r="Q46" s="566">
        <v>27</v>
      </c>
      <c r="R46" s="566">
        <v>1363</v>
      </c>
      <c r="S46" s="566">
        <v>4</v>
      </c>
    </row>
    <row r="47" spans="2:19" ht="15">
      <c r="B47" s="475">
        <v>41</v>
      </c>
      <c r="C47" s="463" t="s">
        <v>1174</v>
      </c>
      <c r="D47" s="566">
        <v>752</v>
      </c>
      <c r="E47" s="566">
        <v>0</v>
      </c>
      <c r="F47" s="566">
        <v>0</v>
      </c>
      <c r="G47" s="566">
        <v>144</v>
      </c>
      <c r="H47" s="566">
        <v>25</v>
      </c>
      <c r="I47" s="566">
        <v>-24</v>
      </c>
      <c r="J47" s="566">
        <v>-10</v>
      </c>
      <c r="K47" s="566">
        <v>-9</v>
      </c>
      <c r="L47" s="566">
        <v>32253</v>
      </c>
      <c r="M47" s="566">
        <v>29820</v>
      </c>
      <c r="N47" s="566">
        <v>14.49</v>
      </c>
      <c r="O47" s="566">
        <v>561</v>
      </c>
      <c r="P47" s="566">
        <v>32</v>
      </c>
      <c r="Q47" s="566">
        <v>16</v>
      </c>
      <c r="R47" s="566">
        <v>143</v>
      </c>
      <c r="S47" s="566">
        <v>5</v>
      </c>
    </row>
    <row r="48" spans="2:19" ht="15">
      <c r="B48" s="475">
        <v>42</v>
      </c>
      <c r="C48" s="463" t="s">
        <v>1175</v>
      </c>
      <c r="D48" s="566">
        <v>856</v>
      </c>
      <c r="E48" s="566">
        <v>0</v>
      </c>
      <c r="F48" s="566">
        <v>0</v>
      </c>
      <c r="G48" s="566">
        <v>64</v>
      </c>
      <c r="H48" s="566">
        <v>0</v>
      </c>
      <c r="I48" s="566">
        <v>-9</v>
      </c>
      <c r="J48" s="566">
        <v>0</v>
      </c>
      <c r="K48" s="566">
        <v>0</v>
      </c>
      <c r="L48" s="566">
        <v>4653</v>
      </c>
      <c r="M48" s="566">
        <v>0</v>
      </c>
      <c r="N48" s="566">
        <v>0</v>
      </c>
      <c r="O48" s="566">
        <v>41</v>
      </c>
      <c r="P48" s="566">
        <v>1</v>
      </c>
      <c r="Q48" s="566">
        <v>0</v>
      </c>
      <c r="R48" s="566">
        <v>814</v>
      </c>
      <c r="S48" s="566">
        <v>0</v>
      </c>
    </row>
    <row r="49" spans="1:21" ht="15">
      <c r="B49" s="475">
        <v>43</v>
      </c>
      <c r="C49" s="463" t="s">
        <v>1176</v>
      </c>
      <c r="D49" s="566">
        <v>845</v>
      </c>
      <c r="E49" s="566">
        <v>0</v>
      </c>
      <c r="F49" s="566">
        <v>0</v>
      </c>
      <c r="G49" s="566">
        <v>272</v>
      </c>
      <c r="H49" s="566">
        <v>36</v>
      </c>
      <c r="I49" s="566">
        <v>-28</v>
      </c>
      <c r="J49" s="566">
        <v>-3</v>
      </c>
      <c r="K49" s="566">
        <v>-8</v>
      </c>
      <c r="L49" s="566">
        <v>6157</v>
      </c>
      <c r="M49" s="566">
        <v>0</v>
      </c>
      <c r="N49" s="566">
        <v>0</v>
      </c>
      <c r="O49" s="566">
        <v>411</v>
      </c>
      <c r="P49" s="566">
        <v>18</v>
      </c>
      <c r="Q49" s="566">
        <v>10</v>
      </c>
      <c r="R49" s="566">
        <v>406</v>
      </c>
      <c r="S49" s="566">
        <v>2</v>
      </c>
    </row>
    <row r="50" spans="1:21" ht="15">
      <c r="B50" s="475">
        <v>44</v>
      </c>
      <c r="C50" s="476" t="s">
        <v>1177</v>
      </c>
      <c r="D50" s="566">
        <v>3708</v>
      </c>
      <c r="E50" s="566">
        <v>2</v>
      </c>
      <c r="F50" s="566">
        <v>0</v>
      </c>
      <c r="G50" s="566">
        <v>350</v>
      </c>
      <c r="H50" s="566">
        <v>228</v>
      </c>
      <c r="I50" s="566">
        <v>-105</v>
      </c>
      <c r="J50" s="566">
        <v>-15</v>
      </c>
      <c r="K50" s="566">
        <v>-61</v>
      </c>
      <c r="L50" s="566">
        <v>9051</v>
      </c>
      <c r="M50" s="566">
        <v>4291</v>
      </c>
      <c r="N50" s="566">
        <v>2.3199999999999998</v>
      </c>
      <c r="O50" s="566">
        <v>1718</v>
      </c>
      <c r="P50" s="566">
        <v>21</v>
      </c>
      <c r="Q50" s="566">
        <v>27</v>
      </c>
      <c r="R50" s="566">
        <v>1941</v>
      </c>
      <c r="S50" s="566">
        <v>1</v>
      </c>
    </row>
    <row r="51" spans="1:21" ht="15">
      <c r="B51" s="475">
        <v>45</v>
      </c>
      <c r="C51" s="476" t="s">
        <v>1178</v>
      </c>
      <c r="D51" s="566">
        <v>589</v>
      </c>
      <c r="E51" s="566">
        <v>0</v>
      </c>
      <c r="F51" s="566">
        <v>0</v>
      </c>
      <c r="G51" s="566">
        <v>46</v>
      </c>
      <c r="H51" s="566">
        <v>4</v>
      </c>
      <c r="I51" s="566">
        <v>-2</v>
      </c>
      <c r="J51" s="566">
        <v>-1</v>
      </c>
      <c r="K51" s="566">
        <v>-1</v>
      </c>
      <c r="L51" s="566">
        <v>24686</v>
      </c>
      <c r="M51" s="566">
        <v>1761</v>
      </c>
      <c r="N51" s="566">
        <v>36.33</v>
      </c>
      <c r="O51" s="566">
        <v>275</v>
      </c>
      <c r="P51" s="566">
        <v>220</v>
      </c>
      <c r="Q51" s="566">
        <v>24</v>
      </c>
      <c r="R51" s="566">
        <v>69</v>
      </c>
      <c r="S51" s="566">
        <v>5</v>
      </c>
    </row>
    <row r="52" spans="1:21" ht="15">
      <c r="B52" s="475">
        <v>46</v>
      </c>
      <c r="C52" s="463" t="s">
        <v>1179</v>
      </c>
      <c r="D52" s="566">
        <v>259</v>
      </c>
      <c r="E52" s="566">
        <v>0</v>
      </c>
      <c r="F52" s="566">
        <v>0</v>
      </c>
      <c r="G52" s="566">
        <v>37</v>
      </c>
      <c r="H52" s="566">
        <v>3</v>
      </c>
      <c r="I52" s="566">
        <v>-2</v>
      </c>
      <c r="J52" s="566">
        <v>-1</v>
      </c>
      <c r="K52" s="566">
        <v>-1</v>
      </c>
      <c r="L52" s="566">
        <v>15321</v>
      </c>
      <c r="M52" s="566">
        <v>295</v>
      </c>
      <c r="N52" s="566">
        <v>5.41</v>
      </c>
      <c r="O52" s="566">
        <v>205</v>
      </c>
      <c r="P52" s="566">
        <v>2</v>
      </c>
      <c r="Q52" s="566">
        <v>8</v>
      </c>
      <c r="R52" s="566">
        <v>44</v>
      </c>
      <c r="S52" s="566">
        <v>1</v>
      </c>
    </row>
    <row r="53" spans="1:21" ht="15">
      <c r="B53" s="475">
        <v>47</v>
      </c>
      <c r="C53" s="463" t="s">
        <v>1180</v>
      </c>
      <c r="D53" s="566">
        <v>218</v>
      </c>
      <c r="E53" s="566">
        <v>0</v>
      </c>
      <c r="F53" s="566">
        <v>0</v>
      </c>
      <c r="G53" s="566">
        <v>1</v>
      </c>
      <c r="H53" s="566">
        <v>0</v>
      </c>
      <c r="I53" s="566">
        <v>0</v>
      </c>
      <c r="J53" s="566">
        <v>0</v>
      </c>
      <c r="K53" s="566">
        <v>0</v>
      </c>
      <c r="L53" s="566">
        <v>8983</v>
      </c>
      <c r="M53" s="566">
        <v>1467</v>
      </c>
      <c r="N53" s="566">
        <v>91.74</v>
      </c>
      <c r="O53" s="566">
        <v>12</v>
      </c>
      <c r="P53" s="566">
        <v>199</v>
      </c>
      <c r="Q53" s="566">
        <v>1</v>
      </c>
      <c r="R53" s="566">
        <v>6</v>
      </c>
      <c r="S53" s="566">
        <v>9</v>
      </c>
    </row>
    <row r="54" spans="1:21" ht="15">
      <c r="B54" s="475">
        <v>48</v>
      </c>
      <c r="C54" s="463" t="s">
        <v>1181</v>
      </c>
      <c r="D54" s="566">
        <v>0</v>
      </c>
      <c r="E54" s="566">
        <v>0</v>
      </c>
      <c r="F54" s="566">
        <v>0</v>
      </c>
      <c r="G54" s="566">
        <v>0</v>
      </c>
      <c r="H54" s="566">
        <v>0</v>
      </c>
      <c r="I54" s="566">
        <v>0</v>
      </c>
      <c r="J54" s="566">
        <v>0</v>
      </c>
      <c r="K54" s="566">
        <v>0</v>
      </c>
      <c r="L54" s="566">
        <v>30</v>
      </c>
      <c r="M54" s="566">
        <v>0</v>
      </c>
      <c r="N54" s="566">
        <v>0</v>
      </c>
      <c r="O54" s="566">
        <v>0</v>
      </c>
      <c r="P54" s="566">
        <v>0</v>
      </c>
      <c r="Q54" s="566">
        <v>0</v>
      </c>
      <c r="R54" s="566">
        <v>0</v>
      </c>
      <c r="S54" s="566">
        <v>0</v>
      </c>
    </row>
    <row r="55" spans="1:21" ht="15">
      <c r="B55" s="475">
        <v>49</v>
      </c>
      <c r="C55" s="463" t="s">
        <v>1182</v>
      </c>
      <c r="D55" s="566">
        <v>105</v>
      </c>
      <c r="E55" s="566">
        <v>0</v>
      </c>
      <c r="F55" s="566">
        <v>0</v>
      </c>
      <c r="G55" s="566">
        <v>7</v>
      </c>
      <c r="H55" s="566">
        <v>0</v>
      </c>
      <c r="I55" s="566">
        <v>0</v>
      </c>
      <c r="J55" s="566">
        <v>0</v>
      </c>
      <c r="K55" s="566">
        <v>0</v>
      </c>
      <c r="L55" s="566">
        <v>264</v>
      </c>
      <c r="M55" s="566">
        <v>0</v>
      </c>
      <c r="N55" s="566">
        <v>0</v>
      </c>
      <c r="O55" s="566">
        <v>55</v>
      </c>
      <c r="P55" s="566">
        <v>19</v>
      </c>
      <c r="Q55" s="566">
        <v>15</v>
      </c>
      <c r="R55" s="566">
        <v>16</v>
      </c>
      <c r="S55" s="566">
        <v>5</v>
      </c>
    </row>
    <row r="56" spans="1:21" ht="15">
      <c r="B56" s="475">
        <v>50</v>
      </c>
      <c r="C56" s="463" t="s">
        <v>1183</v>
      </c>
      <c r="D56" s="566">
        <v>7</v>
      </c>
      <c r="E56" s="566">
        <v>0</v>
      </c>
      <c r="F56" s="566">
        <v>0</v>
      </c>
      <c r="G56" s="566">
        <v>1</v>
      </c>
      <c r="H56" s="566">
        <v>0</v>
      </c>
      <c r="I56" s="566">
        <v>0</v>
      </c>
      <c r="J56" s="566">
        <v>0</v>
      </c>
      <c r="K56" s="566">
        <v>0</v>
      </c>
      <c r="L56" s="566">
        <v>89</v>
      </c>
      <c r="M56" s="566">
        <v>0</v>
      </c>
      <c r="N56" s="566">
        <v>0</v>
      </c>
      <c r="O56" s="566">
        <v>4</v>
      </c>
      <c r="P56" s="566">
        <v>0</v>
      </c>
      <c r="Q56" s="566">
        <v>0</v>
      </c>
      <c r="R56" s="566">
        <v>3</v>
      </c>
      <c r="S56" s="566">
        <v>0</v>
      </c>
    </row>
    <row r="57" spans="1:21" s="68" customFormat="1" ht="15">
      <c r="B57" s="475">
        <v>51</v>
      </c>
      <c r="C57" s="478" t="s">
        <v>1184</v>
      </c>
      <c r="D57" s="566">
        <v>275</v>
      </c>
      <c r="E57" s="566">
        <v>0</v>
      </c>
      <c r="F57" s="566">
        <v>0</v>
      </c>
      <c r="G57" s="566">
        <v>24</v>
      </c>
      <c r="H57" s="566">
        <v>65</v>
      </c>
      <c r="I57" s="566">
        <v>-34</v>
      </c>
      <c r="J57" s="566">
        <v>-1</v>
      </c>
      <c r="K57" s="566">
        <v>-20</v>
      </c>
      <c r="L57" s="566">
        <v>1154</v>
      </c>
      <c r="M57" s="566">
        <v>0</v>
      </c>
      <c r="N57" s="566">
        <v>0</v>
      </c>
      <c r="O57" s="566">
        <v>131</v>
      </c>
      <c r="P57" s="566">
        <v>41</v>
      </c>
      <c r="Q57" s="566">
        <v>82</v>
      </c>
      <c r="R57" s="566">
        <v>21</v>
      </c>
      <c r="S57" s="566">
        <v>6</v>
      </c>
      <c r="U57" s="67"/>
    </row>
    <row r="58" spans="1:21" ht="15">
      <c r="A58" s="69"/>
      <c r="B58" s="475">
        <v>52</v>
      </c>
      <c r="C58" s="476" t="s">
        <v>1185</v>
      </c>
      <c r="D58" s="566">
        <v>4560</v>
      </c>
      <c r="E58" s="566">
        <v>0</v>
      </c>
      <c r="F58" s="566">
        <v>0</v>
      </c>
      <c r="G58" s="566">
        <v>650</v>
      </c>
      <c r="H58" s="566">
        <v>235</v>
      </c>
      <c r="I58" s="566">
        <v>-164</v>
      </c>
      <c r="J58" s="566">
        <v>-16</v>
      </c>
      <c r="K58" s="566">
        <v>-79</v>
      </c>
      <c r="L58" s="566">
        <v>339</v>
      </c>
      <c r="M58" s="566">
        <v>0</v>
      </c>
      <c r="N58" s="566">
        <v>0</v>
      </c>
      <c r="O58" s="566">
        <v>2913</v>
      </c>
      <c r="P58" s="566">
        <v>203</v>
      </c>
      <c r="Q58" s="566">
        <v>865</v>
      </c>
      <c r="R58" s="566">
        <v>579</v>
      </c>
      <c r="S58" s="566">
        <v>7</v>
      </c>
    </row>
    <row r="59" spans="1:21" s="68" customFormat="1" ht="15">
      <c r="A59" s="69"/>
      <c r="B59" s="479">
        <v>53</v>
      </c>
      <c r="C59" s="480" t="s">
        <v>1186</v>
      </c>
      <c r="D59" s="567" t="s">
        <v>1187</v>
      </c>
      <c r="E59" s="567" t="s">
        <v>1187</v>
      </c>
      <c r="F59" s="567" t="s">
        <v>1187</v>
      </c>
      <c r="G59" s="567" t="s">
        <v>1187</v>
      </c>
      <c r="H59" s="567" t="s">
        <v>1187</v>
      </c>
      <c r="I59" s="567" t="s">
        <v>1187</v>
      </c>
      <c r="J59" s="567" t="s">
        <v>1187</v>
      </c>
      <c r="K59" s="567" t="s">
        <v>1187</v>
      </c>
      <c r="L59" s="568" t="s">
        <v>1187</v>
      </c>
      <c r="M59" s="568" t="s">
        <v>1187</v>
      </c>
      <c r="N59" s="569" t="s">
        <v>1187</v>
      </c>
      <c r="O59" s="569" t="s">
        <v>1187</v>
      </c>
      <c r="P59" s="569" t="s">
        <v>1187</v>
      </c>
      <c r="Q59" s="569" t="s">
        <v>1187</v>
      </c>
      <c r="R59" s="569" t="s">
        <v>1187</v>
      </c>
      <c r="S59" s="569" t="s">
        <v>1187</v>
      </c>
      <c r="U59" s="67"/>
    </row>
    <row r="60" spans="1:21" s="68" customFormat="1" ht="15">
      <c r="B60" s="475">
        <v>54</v>
      </c>
      <c r="C60" s="478" t="s">
        <v>1188</v>
      </c>
      <c r="D60" s="566">
        <v>0</v>
      </c>
      <c r="E60" s="566">
        <v>0</v>
      </c>
      <c r="F60" s="566">
        <v>0</v>
      </c>
      <c r="G60" s="566">
        <v>0</v>
      </c>
      <c r="H60" s="566">
        <v>0</v>
      </c>
      <c r="I60" s="566">
        <v>0</v>
      </c>
      <c r="J60" s="566">
        <v>0</v>
      </c>
      <c r="K60" s="566">
        <v>0</v>
      </c>
      <c r="L60" s="570">
        <v>0</v>
      </c>
      <c r="M60" s="570">
        <v>0</v>
      </c>
      <c r="N60" s="570">
        <v>0</v>
      </c>
      <c r="O60" s="566">
        <v>0</v>
      </c>
      <c r="P60" s="566">
        <v>0</v>
      </c>
      <c r="Q60" s="566">
        <v>0</v>
      </c>
      <c r="R60" s="566">
        <v>0</v>
      </c>
      <c r="S60" s="566">
        <v>0</v>
      </c>
      <c r="U60" s="67"/>
    </row>
    <row r="61" spans="1:21" s="68" customFormat="1" ht="15">
      <c r="B61" s="475">
        <v>55</v>
      </c>
      <c r="C61" s="481" t="s">
        <v>1189</v>
      </c>
      <c r="D61" s="566">
        <v>5176</v>
      </c>
      <c r="E61" s="566">
        <v>0</v>
      </c>
      <c r="F61" s="566">
        <v>0</v>
      </c>
      <c r="G61" s="566">
        <v>642</v>
      </c>
      <c r="H61" s="566">
        <v>163</v>
      </c>
      <c r="I61" s="566">
        <v>-126</v>
      </c>
      <c r="J61" s="566">
        <v>-19</v>
      </c>
      <c r="K61" s="566">
        <v>-50</v>
      </c>
      <c r="L61" s="570">
        <v>0</v>
      </c>
      <c r="M61" s="570">
        <v>0</v>
      </c>
      <c r="N61" s="570">
        <v>0.89</v>
      </c>
      <c r="O61" s="566">
        <v>2488</v>
      </c>
      <c r="P61" s="566">
        <v>556</v>
      </c>
      <c r="Q61" s="566">
        <v>316</v>
      </c>
      <c r="R61" s="566">
        <v>1817</v>
      </c>
      <c r="S61" s="566">
        <v>4</v>
      </c>
      <c r="U61" s="67"/>
    </row>
    <row r="62" spans="1:21" ht="15">
      <c r="B62" s="479">
        <v>56</v>
      </c>
      <c r="C62" s="501" t="s">
        <v>267</v>
      </c>
      <c r="D62" s="571">
        <v>20331</v>
      </c>
      <c r="E62" s="571">
        <v>2</v>
      </c>
      <c r="F62" s="571">
        <v>0</v>
      </c>
      <c r="G62" s="571">
        <v>2939</v>
      </c>
      <c r="H62" s="571">
        <v>1122</v>
      </c>
      <c r="I62" s="571">
        <v>-915</v>
      </c>
      <c r="J62" s="571">
        <v>-105</v>
      </c>
      <c r="K62" s="571">
        <v>-541</v>
      </c>
      <c r="L62" s="571">
        <v>119665</v>
      </c>
      <c r="M62" s="571">
        <v>36510</v>
      </c>
      <c r="N62" s="571">
        <v>2.71</v>
      </c>
      <c r="O62" s="571">
        <v>10340</v>
      </c>
      <c r="P62" s="571">
        <v>1288</v>
      </c>
      <c r="Q62" s="571">
        <v>2088</v>
      </c>
      <c r="R62" s="571">
        <v>6615</v>
      </c>
      <c r="S62" s="571">
        <v>6</v>
      </c>
    </row>
    <row r="63" spans="1:21">
      <c r="B63" s="68"/>
      <c r="C63" s="565" t="s">
        <v>1190</v>
      </c>
      <c r="D63" s="70"/>
      <c r="E63" s="70"/>
      <c r="F63" s="70"/>
      <c r="G63" s="70"/>
      <c r="H63" s="70"/>
      <c r="I63" s="70"/>
      <c r="J63" s="70"/>
      <c r="K63" s="70"/>
    </row>
    <row r="64" spans="1:21">
      <c r="B64" s="68"/>
      <c r="C64" s="540"/>
      <c r="D64" s="71"/>
      <c r="E64" s="71"/>
      <c r="F64" s="71"/>
      <c r="G64" s="71"/>
      <c r="H64" s="71"/>
      <c r="I64" s="71"/>
      <c r="J64" s="71"/>
      <c r="K64" s="71"/>
    </row>
    <row r="65" spans="2:6">
      <c r="B65" s="68"/>
      <c r="C65" s="68"/>
    </row>
    <row r="66" spans="2:6">
      <c r="B66" s="785" t="s">
        <v>1191</v>
      </c>
      <c r="C66" s="785"/>
    </row>
    <row r="67" spans="2:6" ht="51.75" customHeight="1">
      <c r="B67" s="787" t="s">
        <v>1192</v>
      </c>
      <c r="C67" s="787"/>
    </row>
    <row r="68" spans="2:6" ht="39" customHeight="1">
      <c r="B68" s="785" t="s">
        <v>1193</v>
      </c>
      <c r="C68" s="785"/>
      <c r="F68" s="67" t="s">
        <v>548</v>
      </c>
    </row>
    <row r="69" spans="2:6" ht="149.25" customHeight="1">
      <c r="B69" s="785" t="s">
        <v>1194</v>
      </c>
      <c r="C69" s="785"/>
    </row>
    <row r="70" spans="2:6" ht="57" customHeight="1">
      <c r="B70" s="785" t="s">
        <v>1195</v>
      </c>
      <c r="C70" s="785"/>
    </row>
    <row r="71" spans="2:6" ht="21.75" customHeight="1">
      <c r="B71" s="785" t="s">
        <v>1196</v>
      </c>
      <c r="C71" s="785"/>
    </row>
    <row r="72" spans="2:6" ht="17.25" customHeight="1">
      <c r="B72" s="789" t="s">
        <v>1197</v>
      </c>
      <c r="C72" s="789"/>
    </row>
    <row r="73" spans="2:6" ht="20.25" customHeight="1">
      <c r="B73" s="785" t="s">
        <v>1198</v>
      </c>
      <c r="C73" s="785"/>
      <c r="F73" s="67" t="s">
        <v>548</v>
      </c>
    </row>
    <row r="74" spans="2:6" ht="58.5" customHeight="1">
      <c r="B74" s="787" t="s">
        <v>1199</v>
      </c>
      <c r="C74" s="787"/>
    </row>
    <row r="75" spans="2:6" ht="79.5" customHeight="1">
      <c r="B75" s="787"/>
      <c r="C75" s="787"/>
    </row>
    <row r="76" spans="2:6">
      <c r="B76" s="788"/>
      <c r="C76" s="788"/>
    </row>
    <row r="82" spans="2:2">
      <c r="B82" s="67" t="s">
        <v>548</v>
      </c>
    </row>
  </sheetData>
  <mergeCells count="21">
    <mergeCell ref="B73:C73"/>
    <mergeCell ref="B74:C75"/>
    <mergeCell ref="B76:C76"/>
    <mergeCell ref="B67:C67"/>
    <mergeCell ref="B68:C68"/>
    <mergeCell ref="B69:C69"/>
    <mergeCell ref="B70:C70"/>
    <mergeCell ref="B71:C71"/>
    <mergeCell ref="B72:C72"/>
    <mergeCell ref="O5:O6"/>
    <mergeCell ref="P5:P6"/>
    <mergeCell ref="Q5:Q6"/>
    <mergeCell ref="R5:R6"/>
    <mergeCell ref="S5:S6"/>
    <mergeCell ref="L5:M5"/>
    <mergeCell ref="N5:N6"/>
    <mergeCell ref="B66:C66"/>
    <mergeCell ref="B5:B6"/>
    <mergeCell ref="C5:C6"/>
    <mergeCell ref="D5:H5"/>
    <mergeCell ref="I5:K5"/>
  </mergeCells>
  <hyperlinks>
    <hyperlink ref="G2" location="'Index '!A1" display="Return to index" xr:uid="{F30DA466-FC09-4D37-B9E0-D995D01B08A6}"/>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F5C1-A257-40F0-BBDB-452DD4FAE37A}">
  <dimension ref="B1:X43"/>
  <sheetViews>
    <sheetView zoomScale="90" zoomScaleNormal="90" workbookViewId="0">
      <selection activeCell="J24" sqref="J24"/>
    </sheetView>
  </sheetViews>
  <sheetFormatPr defaultColWidth="8.7109375" defaultRowHeight="15"/>
  <cols>
    <col min="1" max="1" width="8.7109375" style="21"/>
    <col min="2" max="2" width="25.28515625" style="21" customWidth="1"/>
    <col min="3" max="3" width="93" style="21" customWidth="1"/>
    <col min="4" max="4" width="13.42578125" style="21" customWidth="1"/>
    <col min="5" max="17" width="15.7109375" style="21" customWidth="1"/>
    <col min="18" max="18" width="8.7109375" style="21"/>
    <col min="19" max="19" width="36.5703125" style="21" customWidth="1"/>
    <col min="20" max="16384" width="8.7109375" style="21"/>
  </cols>
  <sheetData>
    <row r="1" spans="2:24" s="67" customFormat="1" ht="12.75">
      <c r="D1" s="71"/>
      <c r="E1" s="71"/>
    </row>
    <row r="2" spans="2:24" s="67" customFormat="1" ht="21">
      <c r="B2" s="85" t="s">
        <v>1200</v>
      </c>
      <c r="D2" s="72"/>
      <c r="E2" s="71"/>
      <c r="F2" s="71"/>
      <c r="G2" s="71"/>
      <c r="J2" s="201" t="s">
        <v>152</v>
      </c>
      <c r="K2" s="71"/>
      <c r="L2" s="71"/>
      <c r="M2" s="71"/>
      <c r="N2" s="71"/>
      <c r="O2" s="71"/>
      <c r="P2" s="71"/>
      <c r="Q2" s="71"/>
      <c r="R2" s="71"/>
      <c r="S2" s="71"/>
      <c r="T2" s="71"/>
      <c r="U2" s="71"/>
      <c r="V2" s="71"/>
      <c r="W2" s="71"/>
      <c r="X2" s="71"/>
    </row>
    <row r="3" spans="2:24" s="67" customFormat="1" ht="21">
      <c r="B3" s="85"/>
      <c r="D3" s="72"/>
      <c r="E3" s="71"/>
      <c r="F3" s="71"/>
      <c r="G3" s="71"/>
      <c r="H3" s="71"/>
      <c r="I3" s="71"/>
      <c r="J3" s="71"/>
      <c r="K3" s="71"/>
      <c r="L3" s="71"/>
      <c r="M3" s="71"/>
      <c r="N3" s="71"/>
      <c r="O3" s="71"/>
      <c r="P3" s="71"/>
      <c r="Q3" s="71"/>
      <c r="R3" s="71"/>
      <c r="S3" s="71"/>
      <c r="T3" s="71"/>
      <c r="U3" s="71"/>
      <c r="V3" s="71"/>
      <c r="W3" s="71"/>
      <c r="X3" s="71"/>
    </row>
    <row r="4" spans="2:24" s="67" customFormat="1">
      <c r="C4" s="65"/>
      <c r="D4" s="72"/>
      <c r="E4" s="71"/>
      <c r="F4" s="71"/>
      <c r="G4" s="71"/>
      <c r="H4" s="71"/>
      <c r="I4" s="71"/>
      <c r="J4" s="71"/>
      <c r="K4" s="71"/>
      <c r="L4" s="71"/>
      <c r="M4" s="71"/>
      <c r="N4" s="71"/>
      <c r="O4" s="71"/>
      <c r="P4" s="71"/>
      <c r="Q4" s="71"/>
      <c r="R4" s="71"/>
      <c r="S4" s="71"/>
      <c r="T4" s="71"/>
      <c r="U4" s="71"/>
      <c r="V4" s="71"/>
      <c r="W4" s="71"/>
      <c r="X4" s="71"/>
    </row>
    <row r="5" spans="2:24" s="67" customFormat="1">
      <c r="B5" s="665" t="s">
        <v>269</v>
      </c>
      <c r="C5" s="667" t="s">
        <v>1201</v>
      </c>
      <c r="D5" s="793" t="s">
        <v>1202</v>
      </c>
      <c r="E5" s="794"/>
      <c r="F5" s="794"/>
      <c r="G5" s="794"/>
      <c r="H5" s="794"/>
      <c r="I5" s="794"/>
      <c r="J5" s="794"/>
      <c r="K5" s="794"/>
      <c r="L5" s="794"/>
      <c r="M5" s="794"/>
      <c r="N5" s="794"/>
      <c r="O5" s="794"/>
      <c r="P5" s="794"/>
      <c r="Q5" s="794"/>
      <c r="R5" s="794"/>
      <c r="S5" s="795"/>
      <c r="T5" s="73"/>
    </row>
    <row r="6" spans="2:24" s="67" customFormat="1">
      <c r="B6" s="775"/>
      <c r="C6" s="678"/>
      <c r="D6" s="171"/>
      <c r="E6" s="796" t="s">
        <v>1203</v>
      </c>
      <c r="F6" s="797"/>
      <c r="G6" s="797"/>
      <c r="H6" s="797"/>
      <c r="I6" s="797"/>
      <c r="J6" s="797"/>
      <c r="K6" s="796" t="s">
        <v>1204</v>
      </c>
      <c r="L6" s="797"/>
      <c r="M6" s="797"/>
      <c r="N6" s="797"/>
      <c r="O6" s="797"/>
      <c r="P6" s="797"/>
      <c r="Q6" s="797"/>
      <c r="R6" s="798" t="s">
        <v>1205</v>
      </c>
      <c r="S6" s="799"/>
      <c r="T6" s="73"/>
    </row>
    <row r="7" spans="2:24" s="67" customFormat="1" ht="48.75" customHeight="1">
      <c r="B7" s="666"/>
      <c r="C7" s="668"/>
      <c r="D7" s="172"/>
      <c r="E7" s="283" t="s">
        <v>1206</v>
      </c>
      <c r="F7" s="283" t="s">
        <v>1207</v>
      </c>
      <c r="G7" s="283" t="s">
        <v>1208</v>
      </c>
      <c r="H7" s="283" t="s">
        <v>1209</v>
      </c>
      <c r="I7" s="283" t="s">
        <v>1210</v>
      </c>
      <c r="J7" s="283" t="s">
        <v>1211</v>
      </c>
      <c r="K7" s="172" t="s">
        <v>429</v>
      </c>
      <c r="L7" s="172" t="s">
        <v>433</v>
      </c>
      <c r="M7" s="172" t="s">
        <v>431</v>
      </c>
      <c r="N7" s="172" t="s">
        <v>437</v>
      </c>
      <c r="O7" s="172" t="s">
        <v>405</v>
      </c>
      <c r="P7" s="172" t="s">
        <v>410</v>
      </c>
      <c r="Q7" s="283" t="s">
        <v>435</v>
      </c>
      <c r="R7" s="173"/>
      <c r="S7" s="409" t="s">
        <v>1212</v>
      </c>
      <c r="T7" s="73"/>
    </row>
    <row r="8" spans="2:24" s="67" customFormat="1">
      <c r="B8" s="453">
        <v>1</v>
      </c>
      <c r="C8" s="166" t="s">
        <v>1213</v>
      </c>
      <c r="D8" s="574">
        <v>19346</v>
      </c>
      <c r="E8" s="575">
        <v>4476</v>
      </c>
      <c r="F8" s="575">
        <v>12703</v>
      </c>
      <c r="G8" s="575">
        <v>1766</v>
      </c>
      <c r="H8" s="575">
        <v>236</v>
      </c>
      <c r="I8" s="575">
        <v>42</v>
      </c>
      <c r="J8" s="575">
        <v>123</v>
      </c>
      <c r="K8" s="574">
        <v>1379</v>
      </c>
      <c r="L8" s="574">
        <v>804</v>
      </c>
      <c r="M8" s="574">
        <v>1974</v>
      </c>
      <c r="N8" s="574">
        <v>1989</v>
      </c>
      <c r="O8" s="574">
        <v>874</v>
      </c>
      <c r="P8" s="574">
        <v>428</v>
      </c>
      <c r="Q8" s="574">
        <v>230</v>
      </c>
      <c r="R8" s="575">
        <v>11667</v>
      </c>
      <c r="S8" s="574">
        <v>60</v>
      </c>
      <c r="T8" s="73"/>
    </row>
    <row r="9" spans="2:24" s="67" customFormat="1">
      <c r="B9" s="452">
        <v>2</v>
      </c>
      <c r="C9" s="311" t="s">
        <v>1214</v>
      </c>
      <c r="D9" s="566">
        <v>4597</v>
      </c>
      <c r="E9" s="566">
        <v>1236</v>
      </c>
      <c r="F9" s="566">
        <v>2803</v>
      </c>
      <c r="G9" s="566">
        <v>510</v>
      </c>
      <c r="H9" s="566">
        <v>35</v>
      </c>
      <c r="I9" s="566">
        <v>0</v>
      </c>
      <c r="J9" s="566">
        <v>13</v>
      </c>
      <c r="K9" s="566">
        <v>478</v>
      </c>
      <c r="L9" s="566">
        <v>379</v>
      </c>
      <c r="M9" s="566">
        <v>234</v>
      </c>
      <c r="N9" s="566">
        <v>209</v>
      </c>
      <c r="O9" s="566">
        <v>99</v>
      </c>
      <c r="P9" s="566">
        <v>39</v>
      </c>
      <c r="Q9" s="566">
        <v>17</v>
      </c>
      <c r="R9" s="566">
        <v>3141</v>
      </c>
      <c r="S9" s="566">
        <v>68</v>
      </c>
      <c r="T9" s="73"/>
    </row>
    <row r="10" spans="2:24" s="67" customFormat="1">
      <c r="B10" s="452">
        <v>3</v>
      </c>
      <c r="C10" s="311" t="s">
        <v>1215</v>
      </c>
      <c r="D10" s="566">
        <v>14749</v>
      </c>
      <c r="E10" s="566">
        <v>3240</v>
      </c>
      <c r="F10" s="566">
        <v>9901</v>
      </c>
      <c r="G10" s="566">
        <v>1255</v>
      </c>
      <c r="H10" s="566">
        <v>201</v>
      </c>
      <c r="I10" s="566">
        <v>42</v>
      </c>
      <c r="J10" s="566">
        <v>110</v>
      </c>
      <c r="K10" s="566">
        <v>901</v>
      </c>
      <c r="L10" s="566">
        <v>425</v>
      </c>
      <c r="M10" s="566">
        <v>1740</v>
      </c>
      <c r="N10" s="566">
        <v>1780</v>
      </c>
      <c r="O10" s="566">
        <v>774</v>
      </c>
      <c r="P10" s="566">
        <v>388</v>
      </c>
      <c r="Q10" s="566">
        <v>213</v>
      </c>
      <c r="R10" s="566">
        <v>8526</v>
      </c>
      <c r="S10" s="566">
        <v>58</v>
      </c>
      <c r="T10" s="73"/>
    </row>
    <row r="11" spans="2:24" s="67" customFormat="1">
      <c r="B11" s="452">
        <v>4</v>
      </c>
      <c r="C11" s="311" t="s">
        <v>1216</v>
      </c>
      <c r="D11" s="566">
        <v>0</v>
      </c>
      <c r="E11" s="566">
        <v>0</v>
      </c>
      <c r="F11" s="566">
        <v>0</v>
      </c>
      <c r="G11" s="566">
        <v>0</v>
      </c>
      <c r="H11" s="566">
        <v>0</v>
      </c>
      <c r="I11" s="566">
        <v>0</v>
      </c>
      <c r="J11" s="566">
        <v>0</v>
      </c>
      <c r="K11" s="566">
        <v>0</v>
      </c>
      <c r="L11" s="566">
        <v>0</v>
      </c>
      <c r="M11" s="566">
        <v>0</v>
      </c>
      <c r="N11" s="566">
        <v>0</v>
      </c>
      <c r="O11" s="566">
        <v>0</v>
      </c>
      <c r="P11" s="566">
        <v>0</v>
      </c>
      <c r="Q11" s="566">
        <v>0</v>
      </c>
      <c r="R11" s="566">
        <v>0</v>
      </c>
      <c r="S11" s="576">
        <v>0</v>
      </c>
      <c r="T11" s="73"/>
    </row>
    <row r="12" spans="2:24" s="67" customFormat="1">
      <c r="B12" s="452">
        <v>5</v>
      </c>
      <c r="C12" s="132" t="s">
        <v>1217</v>
      </c>
      <c r="D12" s="576">
        <v>11667</v>
      </c>
      <c r="E12" s="577">
        <v>1788</v>
      </c>
      <c r="F12" s="577">
        <v>8776</v>
      </c>
      <c r="G12" s="577">
        <v>894</v>
      </c>
      <c r="H12" s="577">
        <v>87</v>
      </c>
      <c r="I12" s="577">
        <v>13</v>
      </c>
      <c r="J12" s="577">
        <v>108</v>
      </c>
      <c r="K12" s="570" t="s">
        <v>1187</v>
      </c>
      <c r="L12" s="570" t="s">
        <v>1187</v>
      </c>
      <c r="M12" s="570" t="s">
        <v>1187</v>
      </c>
      <c r="N12" s="578" t="s">
        <v>1187</v>
      </c>
      <c r="O12" s="570" t="s">
        <v>1187</v>
      </c>
      <c r="P12" s="570" t="s">
        <v>1187</v>
      </c>
      <c r="Q12" s="570" t="s">
        <v>1187</v>
      </c>
      <c r="R12" s="576">
        <v>11667</v>
      </c>
      <c r="S12" s="576">
        <v>100</v>
      </c>
      <c r="T12" s="73"/>
    </row>
    <row r="13" spans="2:24" s="67" customFormat="1">
      <c r="B13" s="453">
        <v>6</v>
      </c>
      <c r="C13" s="166" t="s">
        <v>1218</v>
      </c>
      <c r="D13" s="574" t="s">
        <v>1187</v>
      </c>
      <c r="E13" s="575" t="s">
        <v>1187</v>
      </c>
      <c r="F13" s="575" t="s">
        <v>1187</v>
      </c>
      <c r="G13" s="575" t="s">
        <v>1187</v>
      </c>
      <c r="H13" s="575" t="s">
        <v>1187</v>
      </c>
      <c r="I13" s="575" t="s">
        <v>1187</v>
      </c>
      <c r="J13" s="575" t="s">
        <v>1187</v>
      </c>
      <c r="K13" s="574" t="s">
        <v>1187</v>
      </c>
      <c r="L13" s="574" t="s">
        <v>1187</v>
      </c>
      <c r="M13" s="574" t="s">
        <v>1187</v>
      </c>
      <c r="N13" s="574" t="s">
        <v>1187</v>
      </c>
      <c r="O13" s="574" t="s">
        <v>1187</v>
      </c>
      <c r="P13" s="574" t="s">
        <v>1187</v>
      </c>
      <c r="Q13" s="574" t="s">
        <v>1187</v>
      </c>
      <c r="R13" s="574" t="s">
        <v>1187</v>
      </c>
      <c r="S13" s="574" t="s">
        <v>1187</v>
      </c>
    </row>
    <row r="14" spans="2:24">
      <c r="B14" s="452">
        <v>7</v>
      </c>
      <c r="C14" s="311" t="s">
        <v>1214</v>
      </c>
      <c r="D14" s="576">
        <v>0</v>
      </c>
      <c r="E14" s="577">
        <v>0</v>
      </c>
      <c r="F14" s="577">
        <v>0</v>
      </c>
      <c r="G14" s="577">
        <v>0</v>
      </c>
      <c r="H14" s="577">
        <v>0</v>
      </c>
      <c r="I14" s="577">
        <v>0</v>
      </c>
      <c r="J14" s="577">
        <v>0</v>
      </c>
      <c r="K14" s="576">
        <v>0</v>
      </c>
      <c r="L14" s="576">
        <v>0</v>
      </c>
      <c r="M14" s="576">
        <v>0</v>
      </c>
      <c r="N14" s="576">
        <v>0</v>
      </c>
      <c r="O14" s="576">
        <v>0</v>
      </c>
      <c r="P14" s="576">
        <v>0</v>
      </c>
      <c r="Q14" s="576">
        <v>0</v>
      </c>
      <c r="R14" s="576">
        <v>0</v>
      </c>
      <c r="S14" s="576">
        <v>0</v>
      </c>
    </row>
    <row r="15" spans="2:24">
      <c r="B15" s="452">
        <v>8</v>
      </c>
      <c r="C15" s="311" t="s">
        <v>1215</v>
      </c>
      <c r="D15" s="576">
        <v>0</v>
      </c>
      <c r="E15" s="577">
        <v>0</v>
      </c>
      <c r="F15" s="577">
        <v>0</v>
      </c>
      <c r="G15" s="577">
        <v>0</v>
      </c>
      <c r="H15" s="577">
        <v>0</v>
      </c>
      <c r="I15" s="577">
        <v>0</v>
      </c>
      <c r="J15" s="577">
        <v>0</v>
      </c>
      <c r="K15" s="576">
        <v>0</v>
      </c>
      <c r="L15" s="576">
        <v>0</v>
      </c>
      <c r="M15" s="576">
        <v>0</v>
      </c>
      <c r="N15" s="576">
        <v>0</v>
      </c>
      <c r="O15" s="576">
        <v>0</v>
      </c>
      <c r="P15" s="576">
        <v>0</v>
      </c>
      <c r="Q15" s="576">
        <v>0</v>
      </c>
      <c r="R15" s="576">
        <v>0</v>
      </c>
      <c r="S15" s="576">
        <v>0</v>
      </c>
    </row>
    <row r="16" spans="2:24" s="67" customFormat="1">
      <c r="B16" s="452">
        <v>9</v>
      </c>
      <c r="C16" s="311" t="s">
        <v>1216</v>
      </c>
      <c r="D16" s="576">
        <v>0</v>
      </c>
      <c r="E16" s="577">
        <v>0</v>
      </c>
      <c r="F16" s="577">
        <v>0</v>
      </c>
      <c r="G16" s="577">
        <v>0</v>
      </c>
      <c r="H16" s="577">
        <v>0</v>
      </c>
      <c r="I16" s="577">
        <v>0</v>
      </c>
      <c r="J16" s="577">
        <v>0</v>
      </c>
      <c r="K16" s="576">
        <v>0</v>
      </c>
      <c r="L16" s="576">
        <v>0</v>
      </c>
      <c r="M16" s="576">
        <v>0</v>
      </c>
      <c r="N16" s="576">
        <v>0</v>
      </c>
      <c r="O16" s="576">
        <v>0</v>
      </c>
      <c r="P16" s="576">
        <v>0</v>
      </c>
      <c r="Q16" s="576">
        <v>0</v>
      </c>
      <c r="R16" s="576">
        <v>0</v>
      </c>
      <c r="S16" s="576">
        <v>0</v>
      </c>
      <c r="T16" s="73"/>
    </row>
    <row r="17" spans="2:20" s="67" customFormat="1">
      <c r="B17" s="452">
        <v>10</v>
      </c>
      <c r="C17" s="132" t="s">
        <v>1217</v>
      </c>
      <c r="D17" s="576">
        <v>0</v>
      </c>
      <c r="E17" s="577">
        <v>0</v>
      </c>
      <c r="F17" s="577">
        <v>0</v>
      </c>
      <c r="G17" s="577">
        <v>0</v>
      </c>
      <c r="H17" s="577">
        <v>0</v>
      </c>
      <c r="I17" s="577">
        <v>0</v>
      </c>
      <c r="J17" s="577">
        <v>0</v>
      </c>
      <c r="K17" s="570" t="s">
        <v>1187</v>
      </c>
      <c r="L17" s="570" t="s">
        <v>1187</v>
      </c>
      <c r="M17" s="570" t="s">
        <v>1187</v>
      </c>
      <c r="N17" s="570" t="s">
        <v>1187</v>
      </c>
      <c r="O17" s="570" t="s">
        <v>1187</v>
      </c>
      <c r="P17" s="570" t="s">
        <v>1187</v>
      </c>
      <c r="Q17" s="570" t="s">
        <v>1187</v>
      </c>
      <c r="R17" s="576">
        <v>0</v>
      </c>
      <c r="S17" s="576">
        <v>0</v>
      </c>
      <c r="T17" s="73"/>
    </row>
    <row r="20" spans="2:20" ht="30" customHeight="1">
      <c r="B20" s="791" t="s">
        <v>1193</v>
      </c>
      <c r="C20" s="791"/>
    </row>
    <row r="21" spans="2:20" ht="18.75" customHeight="1">
      <c r="B21" s="572" t="s">
        <v>1219</v>
      </c>
      <c r="C21" s="573"/>
    </row>
    <row r="22" spans="2:20" ht="42" customHeight="1">
      <c r="B22" s="790" t="s">
        <v>1220</v>
      </c>
      <c r="C22" s="791"/>
    </row>
    <row r="23" spans="2:20" ht="30" customHeight="1">
      <c r="B23" s="792" t="s">
        <v>1221</v>
      </c>
      <c r="C23" s="792"/>
    </row>
    <row r="26" spans="2:20">
      <c r="B26" s="133"/>
    </row>
    <row r="27" spans="2:20">
      <c r="B27" s="134"/>
    </row>
    <row r="28" spans="2:20">
      <c r="B28" s="134"/>
    </row>
    <row r="29" spans="2:20">
      <c r="B29" s="134"/>
    </row>
    <row r="43" spans="6:6">
      <c r="F43" s="179"/>
    </row>
  </sheetData>
  <mergeCells count="9">
    <mergeCell ref="B22:C22"/>
    <mergeCell ref="B23:C23"/>
    <mergeCell ref="B5:B7"/>
    <mergeCell ref="C5:C7"/>
    <mergeCell ref="D5:S5"/>
    <mergeCell ref="E6:J6"/>
    <mergeCell ref="K6:Q6"/>
    <mergeCell ref="R6:S6"/>
    <mergeCell ref="B20:C20"/>
  </mergeCells>
  <hyperlinks>
    <hyperlink ref="J2" location="'Index '!A1" display="Return to index" xr:uid="{D1DA552A-DA6B-401B-AECD-C976CCCED7FE}"/>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133-5612-44F9-AD4E-EAA66AC29F5B}">
  <dimension ref="A1:T116"/>
  <sheetViews>
    <sheetView zoomScale="90" zoomScaleNormal="90" workbookViewId="0">
      <selection activeCell="M6" sqref="M6"/>
    </sheetView>
  </sheetViews>
  <sheetFormatPr defaultColWidth="22.28515625" defaultRowHeight="15"/>
  <cols>
    <col min="1" max="1" width="5.5703125" style="21" customWidth="1"/>
    <col min="2" max="2" width="38.7109375" style="21" customWidth="1"/>
    <col min="3" max="3" width="49.5703125" style="21" customWidth="1"/>
    <col min="4" max="4" width="22.28515625" style="21"/>
    <col min="5" max="5" width="29.28515625" style="21" customWidth="1"/>
    <col min="6" max="6" width="19.28515625" style="21" customWidth="1"/>
    <col min="7" max="7" width="18" style="21" customWidth="1"/>
    <col min="8" max="8" width="30.28515625" style="21" customWidth="1"/>
    <col min="9" max="9" width="32.28515625" style="21" customWidth="1"/>
    <col min="10" max="11" width="10.7109375" style="21" customWidth="1"/>
    <col min="12" max="12" width="15.7109375" style="21" customWidth="1"/>
    <col min="13" max="16384" width="22.28515625" style="21"/>
  </cols>
  <sheetData>
    <row r="1" spans="2:20" ht="21.75" customHeight="1"/>
    <row r="2" spans="2:20" s="69" customFormat="1" ht="21">
      <c r="B2" s="85" t="s">
        <v>1222</v>
      </c>
      <c r="D2" s="209"/>
      <c r="L2" s="201" t="s">
        <v>152</v>
      </c>
    </row>
    <row r="3" spans="2:20" s="69" customFormat="1" ht="45.75" customHeight="1">
      <c r="B3" s="804" t="s">
        <v>1223</v>
      </c>
      <c r="C3" s="804"/>
      <c r="D3" s="804"/>
      <c r="E3" s="804"/>
      <c r="F3" s="804"/>
      <c r="G3" s="804"/>
      <c r="H3" s="804"/>
      <c r="I3" s="804"/>
    </row>
    <row r="4" spans="2:20" s="69" customFormat="1" ht="122.25" customHeight="1">
      <c r="B4" s="619" t="s">
        <v>1224</v>
      </c>
      <c r="C4" s="619"/>
      <c r="D4" s="619"/>
      <c r="E4" s="619"/>
      <c r="F4" s="619"/>
      <c r="G4" s="619"/>
      <c r="H4" s="619"/>
      <c r="I4" s="619"/>
    </row>
    <row r="5" spans="2:20" s="69" customFormat="1" ht="32.25" customHeight="1">
      <c r="B5" s="579"/>
      <c r="C5" s="579"/>
      <c r="D5" s="579"/>
      <c r="E5" s="579"/>
      <c r="F5" s="579"/>
      <c r="G5" s="579"/>
      <c r="H5" s="579"/>
      <c r="I5" s="579"/>
    </row>
    <row r="6" spans="2:20" s="69" customFormat="1" ht="12.75">
      <c r="B6" s="483"/>
      <c r="C6" s="483" t="s">
        <v>860</v>
      </c>
      <c r="D6" s="483" t="s">
        <v>861</v>
      </c>
      <c r="E6" s="483" t="s">
        <v>862</v>
      </c>
      <c r="F6" s="483" t="s">
        <v>863</v>
      </c>
      <c r="G6" s="483" t="s">
        <v>864</v>
      </c>
      <c r="H6" s="483" t="s">
        <v>865</v>
      </c>
      <c r="I6" s="483" t="s">
        <v>1225</v>
      </c>
    </row>
    <row r="7" spans="2:20" s="69" customFormat="1" ht="30">
      <c r="B7" s="283" t="s">
        <v>269</v>
      </c>
      <c r="C7" s="283" t="s">
        <v>1226</v>
      </c>
      <c r="D7" s="283" t="s">
        <v>1227</v>
      </c>
      <c r="E7" s="283" t="s">
        <v>1228</v>
      </c>
      <c r="F7" s="283" t="s">
        <v>1229</v>
      </c>
      <c r="G7" s="283" t="s">
        <v>1230</v>
      </c>
      <c r="H7" s="283" t="s">
        <v>1231</v>
      </c>
      <c r="I7" s="283" t="s">
        <v>1232</v>
      </c>
    </row>
    <row r="8" spans="2:20" s="69" customFormat="1">
      <c r="B8" s="281">
        <v>1</v>
      </c>
      <c r="C8" s="484" t="s">
        <v>1233</v>
      </c>
      <c r="D8" s="805" t="s">
        <v>1234</v>
      </c>
      <c r="E8" s="482">
        <v>0</v>
      </c>
      <c r="F8" s="482">
        <v>0</v>
      </c>
      <c r="G8" s="482">
        <v>0</v>
      </c>
      <c r="H8" s="482">
        <v>0</v>
      </c>
      <c r="I8" s="482">
        <v>0</v>
      </c>
    </row>
    <row r="9" spans="2:20" s="69" customFormat="1">
      <c r="B9" s="281">
        <v>2</v>
      </c>
      <c r="C9" s="484" t="s">
        <v>1235</v>
      </c>
      <c r="D9" s="806"/>
      <c r="E9" s="482">
        <v>0</v>
      </c>
      <c r="F9" s="482">
        <v>0</v>
      </c>
      <c r="G9" s="482">
        <v>0</v>
      </c>
      <c r="H9" s="482">
        <v>0</v>
      </c>
      <c r="I9" s="482">
        <v>0</v>
      </c>
    </row>
    <row r="10" spans="2:20" s="69" customFormat="1">
      <c r="B10" s="281">
        <v>3</v>
      </c>
      <c r="C10" s="484" t="s">
        <v>1236</v>
      </c>
      <c r="D10" s="806"/>
      <c r="E10" s="482">
        <v>0</v>
      </c>
      <c r="F10" s="482">
        <v>0</v>
      </c>
      <c r="G10" s="482">
        <v>0</v>
      </c>
      <c r="H10" s="482">
        <v>0</v>
      </c>
      <c r="I10" s="482">
        <v>0</v>
      </c>
    </row>
    <row r="11" spans="2:20" s="69" customFormat="1">
      <c r="B11" s="281">
        <v>4</v>
      </c>
      <c r="C11" s="485" t="s">
        <v>1237</v>
      </c>
      <c r="D11" s="806"/>
      <c r="E11" s="482">
        <v>0</v>
      </c>
      <c r="F11" s="482">
        <v>0</v>
      </c>
      <c r="G11" s="482">
        <v>0</v>
      </c>
      <c r="H11" s="482">
        <v>0</v>
      </c>
      <c r="I11" s="482">
        <v>0</v>
      </c>
    </row>
    <row r="12" spans="2:20" s="19" customFormat="1">
      <c r="B12" s="281">
        <v>5</v>
      </c>
      <c r="C12" s="284" t="s">
        <v>1238</v>
      </c>
      <c r="D12" s="806"/>
      <c r="E12" s="482">
        <v>0</v>
      </c>
      <c r="F12" s="482">
        <v>0</v>
      </c>
      <c r="G12" s="482">
        <v>0</v>
      </c>
      <c r="H12" s="482">
        <v>0</v>
      </c>
      <c r="I12" s="482">
        <v>0</v>
      </c>
      <c r="K12" s="69"/>
      <c r="L12" s="69"/>
      <c r="M12" s="69"/>
      <c r="N12" s="69"/>
      <c r="O12" s="69"/>
      <c r="P12" s="69"/>
      <c r="Q12" s="69"/>
      <c r="R12" s="69"/>
      <c r="S12" s="69"/>
      <c r="T12" s="69"/>
    </row>
    <row r="13" spans="2:20" s="69" customFormat="1" ht="17.25" customHeight="1">
      <c r="B13" s="281">
        <v>6</v>
      </c>
      <c r="C13" s="485" t="s">
        <v>1239</v>
      </c>
      <c r="D13" s="806"/>
      <c r="E13" s="482">
        <v>0</v>
      </c>
      <c r="F13" s="482">
        <v>0</v>
      </c>
      <c r="G13" s="482">
        <v>0</v>
      </c>
      <c r="H13" s="482">
        <v>0</v>
      </c>
      <c r="I13" s="482">
        <v>0</v>
      </c>
    </row>
    <row r="14" spans="2:20" s="69" customFormat="1" ht="16.5" customHeight="1">
      <c r="B14" s="281">
        <v>7</v>
      </c>
      <c r="C14" s="485" t="s">
        <v>1240</v>
      </c>
      <c r="D14" s="806"/>
      <c r="E14" s="482">
        <v>0</v>
      </c>
      <c r="F14" s="482">
        <v>0</v>
      </c>
      <c r="G14" s="482">
        <v>0</v>
      </c>
      <c r="H14" s="482">
        <v>0</v>
      </c>
      <c r="I14" s="482">
        <v>0</v>
      </c>
    </row>
    <row r="15" spans="2:20" s="69" customFormat="1">
      <c r="B15" s="281">
        <v>8</v>
      </c>
      <c r="C15" s="485" t="s">
        <v>1241</v>
      </c>
      <c r="D15" s="806"/>
      <c r="E15" s="482">
        <v>0</v>
      </c>
      <c r="F15" s="482">
        <v>0</v>
      </c>
      <c r="G15" s="482">
        <v>0</v>
      </c>
      <c r="H15" s="482">
        <v>0</v>
      </c>
      <c r="I15" s="482">
        <v>0</v>
      </c>
    </row>
    <row r="16" spans="2:20" s="69" customFormat="1" ht="30">
      <c r="B16" s="281">
        <v>9</v>
      </c>
      <c r="C16" s="485" t="s">
        <v>1242</v>
      </c>
      <c r="D16" s="807"/>
      <c r="E16" s="482">
        <v>0</v>
      </c>
      <c r="F16" s="482">
        <v>0</v>
      </c>
      <c r="G16" s="482">
        <v>0</v>
      </c>
      <c r="H16" s="482">
        <v>0</v>
      </c>
      <c r="I16" s="482">
        <v>0</v>
      </c>
    </row>
    <row r="18" spans="2:8">
      <c r="B18" s="21" t="s">
        <v>1243</v>
      </c>
    </row>
    <row r="20" spans="2:8">
      <c r="B20" s="21" t="s">
        <v>1244</v>
      </c>
      <c r="G20" s="63"/>
      <c r="H20" s="63"/>
    </row>
    <row r="21" spans="2:8">
      <c r="B21" s="486" t="s">
        <v>1245</v>
      </c>
      <c r="C21" s="487" t="s">
        <v>1246</v>
      </c>
      <c r="D21" s="210"/>
      <c r="E21" s="808" t="s">
        <v>1247</v>
      </c>
      <c r="G21" s="211"/>
      <c r="H21" s="211"/>
    </row>
    <row r="22" spans="2:8">
      <c r="B22" s="488" t="s">
        <v>1248</v>
      </c>
      <c r="C22" s="489" t="s">
        <v>1249</v>
      </c>
      <c r="D22" s="489" t="s">
        <v>1250</v>
      </c>
      <c r="E22" s="809"/>
      <c r="G22" s="212"/>
      <c r="H22" s="212"/>
    </row>
    <row r="23" spans="2:8" ht="15" customHeight="1">
      <c r="B23" s="490" t="s">
        <v>1238</v>
      </c>
      <c r="C23" s="490" t="s">
        <v>1251</v>
      </c>
      <c r="D23" s="490">
        <v>301</v>
      </c>
      <c r="E23" s="801" t="s">
        <v>1252</v>
      </c>
      <c r="G23" s="212"/>
      <c r="H23" s="212"/>
    </row>
    <row r="24" spans="2:8">
      <c r="B24" s="490" t="s">
        <v>1238</v>
      </c>
      <c r="C24" s="490" t="s">
        <v>1251</v>
      </c>
      <c r="D24" s="490">
        <v>3011</v>
      </c>
      <c r="E24" s="802"/>
      <c r="G24" s="212"/>
      <c r="H24" s="212"/>
    </row>
    <row r="25" spans="2:8">
      <c r="B25" s="490" t="s">
        <v>1238</v>
      </c>
      <c r="C25" s="490" t="s">
        <v>1251</v>
      </c>
      <c r="D25" s="490">
        <v>3012</v>
      </c>
      <c r="E25" s="802"/>
      <c r="G25" s="212"/>
      <c r="H25" s="212"/>
    </row>
    <row r="26" spans="2:8">
      <c r="B26" s="490" t="s">
        <v>1238</v>
      </c>
      <c r="C26" s="490" t="s">
        <v>1251</v>
      </c>
      <c r="D26" s="490">
        <v>3315</v>
      </c>
      <c r="E26" s="802"/>
      <c r="G26" s="212"/>
      <c r="H26" s="212"/>
    </row>
    <row r="27" spans="2:8">
      <c r="B27" s="490" t="s">
        <v>1238</v>
      </c>
      <c r="C27" s="490" t="s">
        <v>1251</v>
      </c>
      <c r="D27" s="490">
        <v>50</v>
      </c>
      <c r="E27" s="802"/>
      <c r="G27" s="212"/>
      <c r="H27" s="212"/>
    </row>
    <row r="28" spans="2:8">
      <c r="B28" s="490" t="s">
        <v>1238</v>
      </c>
      <c r="C28" s="490" t="s">
        <v>1251</v>
      </c>
      <c r="D28" s="490">
        <v>501</v>
      </c>
      <c r="E28" s="802"/>
      <c r="G28" s="212"/>
      <c r="H28" s="212"/>
    </row>
    <row r="29" spans="2:8">
      <c r="B29" s="490" t="s">
        <v>1238</v>
      </c>
      <c r="C29" s="490" t="s">
        <v>1251</v>
      </c>
      <c r="D29" s="490">
        <v>5010</v>
      </c>
      <c r="E29" s="802"/>
      <c r="G29" s="212"/>
      <c r="H29" s="212"/>
    </row>
    <row r="30" spans="2:8">
      <c r="B30" s="490" t="s">
        <v>1238</v>
      </c>
      <c r="C30" s="490" t="s">
        <v>1251</v>
      </c>
      <c r="D30" s="490">
        <v>502</v>
      </c>
      <c r="E30" s="802"/>
      <c r="G30" s="212"/>
      <c r="H30" s="212"/>
    </row>
    <row r="31" spans="2:8">
      <c r="B31" s="490" t="s">
        <v>1238</v>
      </c>
      <c r="C31" s="490" t="s">
        <v>1251</v>
      </c>
      <c r="D31" s="490">
        <v>5020</v>
      </c>
      <c r="E31" s="802"/>
      <c r="G31" s="212"/>
      <c r="H31" s="212"/>
    </row>
    <row r="32" spans="2:8">
      <c r="B32" s="490" t="s">
        <v>1238</v>
      </c>
      <c r="C32" s="490" t="s">
        <v>1251</v>
      </c>
      <c r="D32" s="490">
        <v>5222</v>
      </c>
      <c r="E32" s="802"/>
      <c r="G32" s="212"/>
      <c r="H32" s="212"/>
    </row>
    <row r="33" spans="2:13">
      <c r="B33" s="490" t="s">
        <v>1238</v>
      </c>
      <c r="C33" s="490" t="s">
        <v>1251</v>
      </c>
      <c r="D33" s="490">
        <v>5224</v>
      </c>
      <c r="E33" s="802"/>
      <c r="G33" s="212"/>
      <c r="H33" s="212"/>
    </row>
    <row r="34" spans="2:13">
      <c r="B34" s="490" t="s">
        <v>1238</v>
      </c>
      <c r="C34" s="490" t="s">
        <v>1251</v>
      </c>
      <c r="D34" s="490">
        <v>5229</v>
      </c>
      <c r="E34" s="803"/>
      <c r="G34" s="212"/>
    </row>
    <row r="35" spans="2:13">
      <c r="B35" s="490" t="s">
        <v>1233</v>
      </c>
      <c r="C35" s="490" t="s">
        <v>1253</v>
      </c>
      <c r="D35" s="490">
        <v>27</v>
      </c>
      <c r="E35" s="801" t="s">
        <v>1254</v>
      </c>
      <c r="G35" s="212"/>
    </row>
    <row r="36" spans="2:13">
      <c r="B36" s="490" t="s">
        <v>1233</v>
      </c>
      <c r="C36" s="490" t="s">
        <v>1253</v>
      </c>
      <c r="D36" s="490">
        <v>2712</v>
      </c>
      <c r="E36" s="802"/>
      <c r="G36" s="212"/>
    </row>
    <row r="37" spans="2:13">
      <c r="B37" s="490" t="s">
        <v>1233</v>
      </c>
      <c r="C37" s="490" t="s">
        <v>1253</v>
      </c>
      <c r="D37" s="490">
        <v>3314</v>
      </c>
      <c r="E37" s="802"/>
      <c r="G37" s="212"/>
    </row>
    <row r="38" spans="2:13">
      <c r="B38" s="490" t="s">
        <v>1233</v>
      </c>
      <c r="C38" s="490" t="s">
        <v>1253</v>
      </c>
      <c r="D38" s="490">
        <v>35</v>
      </c>
      <c r="E38" s="802"/>
      <c r="G38" s="212"/>
    </row>
    <row r="39" spans="2:13">
      <c r="B39" s="490" t="s">
        <v>1233</v>
      </c>
      <c r="C39" s="490" t="s">
        <v>1253</v>
      </c>
      <c r="D39" s="490">
        <v>351</v>
      </c>
      <c r="E39" s="802"/>
      <c r="G39" s="212"/>
      <c r="M39" s="21" t="s">
        <v>548</v>
      </c>
    </row>
    <row r="40" spans="2:13">
      <c r="B40" s="490" t="s">
        <v>1233</v>
      </c>
      <c r="C40" s="490" t="s">
        <v>1253</v>
      </c>
      <c r="D40" s="490">
        <v>3511</v>
      </c>
      <c r="E40" s="802"/>
      <c r="G40" s="212"/>
    </row>
    <row r="41" spans="2:13">
      <c r="B41" s="490" t="s">
        <v>1233</v>
      </c>
      <c r="C41" s="490" t="s">
        <v>1253</v>
      </c>
      <c r="D41" s="490">
        <v>3512</v>
      </c>
      <c r="E41" s="802"/>
    </row>
    <row r="42" spans="2:13">
      <c r="B42" s="490" t="s">
        <v>1233</v>
      </c>
      <c r="C42" s="490" t="s">
        <v>1253</v>
      </c>
      <c r="D42" s="490">
        <v>3513</v>
      </c>
      <c r="E42" s="802"/>
    </row>
    <row r="43" spans="2:13">
      <c r="B43" s="490" t="s">
        <v>1233</v>
      </c>
      <c r="C43" s="490" t="s">
        <v>1253</v>
      </c>
      <c r="D43" s="490">
        <v>3514</v>
      </c>
      <c r="E43" s="802"/>
    </row>
    <row r="44" spans="2:13">
      <c r="B44" s="490" t="s">
        <v>1233</v>
      </c>
      <c r="C44" s="490" t="s">
        <v>1253</v>
      </c>
      <c r="D44" s="490">
        <v>4321</v>
      </c>
      <c r="E44" s="803"/>
    </row>
    <row r="45" spans="2:13">
      <c r="B45" s="490" t="s">
        <v>1235</v>
      </c>
      <c r="C45" s="490" t="s">
        <v>1255</v>
      </c>
      <c r="D45" s="490">
        <v>91</v>
      </c>
      <c r="E45" s="801" t="s">
        <v>1256</v>
      </c>
    </row>
    <row r="46" spans="2:13">
      <c r="B46" s="490" t="s">
        <v>1235</v>
      </c>
      <c r="C46" s="490" t="s">
        <v>1255</v>
      </c>
      <c r="D46" s="490">
        <v>910</v>
      </c>
      <c r="E46" s="802"/>
    </row>
    <row r="47" spans="2:13">
      <c r="B47" s="490" t="s">
        <v>1235</v>
      </c>
      <c r="C47" s="490" t="s">
        <v>1255</v>
      </c>
      <c r="D47" s="490">
        <v>192</v>
      </c>
      <c r="E47" s="802"/>
    </row>
    <row r="48" spans="2:13">
      <c r="B48" s="490" t="s">
        <v>1235</v>
      </c>
      <c r="C48" s="490" t="s">
        <v>1255</v>
      </c>
      <c r="D48" s="490">
        <v>1920</v>
      </c>
      <c r="E48" s="802"/>
    </row>
    <row r="49" spans="2:5">
      <c r="B49" s="490" t="s">
        <v>1235</v>
      </c>
      <c r="C49" s="490" t="s">
        <v>1255</v>
      </c>
      <c r="D49" s="490">
        <v>2014</v>
      </c>
      <c r="E49" s="802"/>
    </row>
    <row r="50" spans="2:5">
      <c r="B50" s="490" t="s">
        <v>1235</v>
      </c>
      <c r="C50" s="490" t="s">
        <v>1255</v>
      </c>
      <c r="D50" s="490">
        <v>352</v>
      </c>
      <c r="E50" s="802"/>
    </row>
    <row r="51" spans="2:5">
      <c r="B51" s="490" t="s">
        <v>1235</v>
      </c>
      <c r="C51" s="490" t="s">
        <v>1255</v>
      </c>
      <c r="D51" s="490">
        <v>3521</v>
      </c>
      <c r="E51" s="802"/>
    </row>
    <row r="52" spans="2:5">
      <c r="B52" s="490" t="s">
        <v>1235</v>
      </c>
      <c r="C52" s="490" t="s">
        <v>1255</v>
      </c>
      <c r="D52" s="490">
        <v>3522</v>
      </c>
      <c r="E52" s="802"/>
    </row>
    <row r="53" spans="2:5">
      <c r="B53" s="490" t="s">
        <v>1235</v>
      </c>
      <c r="C53" s="490" t="s">
        <v>1255</v>
      </c>
      <c r="D53" s="490">
        <v>3523</v>
      </c>
      <c r="E53" s="802"/>
    </row>
    <row r="54" spans="2:5">
      <c r="B54" s="490" t="s">
        <v>1235</v>
      </c>
      <c r="C54" s="490" t="s">
        <v>1255</v>
      </c>
      <c r="D54" s="490">
        <v>4612</v>
      </c>
      <c r="E54" s="802"/>
    </row>
    <row r="55" spans="2:5">
      <c r="B55" s="490" t="s">
        <v>1235</v>
      </c>
      <c r="C55" s="490" t="s">
        <v>1255</v>
      </c>
      <c r="D55" s="490">
        <v>4671</v>
      </c>
      <c r="E55" s="802"/>
    </row>
    <row r="56" spans="2:5">
      <c r="B56" s="490" t="s">
        <v>1235</v>
      </c>
      <c r="C56" s="490" t="s">
        <v>1255</v>
      </c>
      <c r="D56" s="490">
        <v>6</v>
      </c>
      <c r="E56" s="802"/>
    </row>
    <row r="57" spans="2:5">
      <c r="B57" s="490" t="s">
        <v>1235</v>
      </c>
      <c r="C57" s="490" t="s">
        <v>1255</v>
      </c>
      <c r="D57" s="490">
        <v>61</v>
      </c>
      <c r="E57" s="802"/>
    </row>
    <row r="58" spans="2:5">
      <c r="B58" s="490" t="s">
        <v>1235</v>
      </c>
      <c r="C58" s="490" t="s">
        <v>1255</v>
      </c>
      <c r="D58" s="490">
        <v>610</v>
      </c>
      <c r="E58" s="802"/>
    </row>
    <row r="59" spans="2:5">
      <c r="B59" s="490" t="s">
        <v>1235</v>
      </c>
      <c r="C59" s="490" t="s">
        <v>1255</v>
      </c>
      <c r="D59" s="490">
        <v>62</v>
      </c>
      <c r="E59" s="802"/>
    </row>
    <row r="60" spans="2:5">
      <c r="B60" s="490" t="s">
        <v>1235</v>
      </c>
      <c r="C60" s="490" t="s">
        <v>1255</v>
      </c>
      <c r="D60" s="490">
        <v>620</v>
      </c>
      <c r="E60" s="802"/>
    </row>
    <row r="61" spans="2:5">
      <c r="B61" s="490" t="s">
        <v>1240</v>
      </c>
      <c r="C61" s="490" t="s">
        <v>1257</v>
      </c>
      <c r="D61" s="490">
        <v>24</v>
      </c>
      <c r="E61" s="801" t="s">
        <v>1258</v>
      </c>
    </row>
    <row r="62" spans="2:5">
      <c r="B62" s="490" t="s">
        <v>1240</v>
      </c>
      <c r="C62" s="490" t="s">
        <v>1257</v>
      </c>
      <c r="D62" s="490">
        <v>241</v>
      </c>
      <c r="E62" s="802"/>
    </row>
    <row r="63" spans="2:5">
      <c r="B63" s="490" t="s">
        <v>1240</v>
      </c>
      <c r="C63" s="490" t="s">
        <v>1257</v>
      </c>
      <c r="D63" s="490">
        <v>2410</v>
      </c>
      <c r="E63" s="802"/>
    </row>
    <row r="64" spans="2:5">
      <c r="B64" s="490" t="s">
        <v>1240</v>
      </c>
      <c r="C64" s="490" t="s">
        <v>1257</v>
      </c>
      <c r="D64" s="490">
        <v>242</v>
      </c>
      <c r="E64" s="802"/>
    </row>
    <row r="65" spans="2:5">
      <c r="B65" s="490" t="s">
        <v>1240</v>
      </c>
      <c r="C65" s="490" t="s">
        <v>1257</v>
      </c>
      <c r="D65" s="490">
        <v>2420</v>
      </c>
      <c r="E65" s="802"/>
    </row>
    <row r="66" spans="2:5">
      <c r="B66" s="490" t="s">
        <v>1240</v>
      </c>
      <c r="C66" s="490" t="s">
        <v>1257</v>
      </c>
      <c r="D66" s="490">
        <v>2434</v>
      </c>
      <c r="E66" s="802"/>
    </row>
    <row r="67" spans="2:5">
      <c r="B67" s="490" t="s">
        <v>1240</v>
      </c>
      <c r="C67" s="490" t="s">
        <v>1257</v>
      </c>
      <c r="D67" s="490">
        <v>244</v>
      </c>
      <c r="E67" s="802"/>
    </row>
    <row r="68" spans="2:5">
      <c r="B68" s="490" t="s">
        <v>1240</v>
      </c>
      <c r="C68" s="490" t="s">
        <v>1257</v>
      </c>
      <c r="D68" s="490">
        <v>2442</v>
      </c>
      <c r="E68" s="802"/>
    </row>
    <row r="69" spans="2:5">
      <c r="B69" s="490" t="s">
        <v>1240</v>
      </c>
      <c r="C69" s="490" t="s">
        <v>1257</v>
      </c>
      <c r="D69" s="490">
        <v>2444</v>
      </c>
      <c r="E69" s="802"/>
    </row>
    <row r="70" spans="2:5">
      <c r="B70" s="490" t="s">
        <v>1240</v>
      </c>
      <c r="C70" s="490" t="s">
        <v>1257</v>
      </c>
      <c r="D70" s="490">
        <v>2445</v>
      </c>
      <c r="E70" s="802"/>
    </row>
    <row r="71" spans="2:5">
      <c r="B71" s="490" t="s">
        <v>1240</v>
      </c>
      <c r="C71" s="490" t="s">
        <v>1257</v>
      </c>
      <c r="D71" s="490">
        <v>245</v>
      </c>
      <c r="E71" s="802"/>
    </row>
    <row r="72" spans="2:5">
      <c r="B72" s="490" t="s">
        <v>1240</v>
      </c>
      <c r="C72" s="490" t="s">
        <v>1257</v>
      </c>
      <c r="D72" s="490">
        <v>2451</v>
      </c>
      <c r="E72" s="802"/>
    </row>
    <row r="73" spans="2:5">
      <c r="B73" s="490" t="s">
        <v>1240</v>
      </c>
      <c r="C73" s="490" t="s">
        <v>1257</v>
      </c>
      <c r="D73" s="490">
        <v>2452</v>
      </c>
      <c r="E73" s="802"/>
    </row>
    <row r="74" spans="2:5">
      <c r="B74" s="490" t="s">
        <v>1240</v>
      </c>
      <c r="C74" s="490" t="s">
        <v>1257</v>
      </c>
      <c r="D74" s="490">
        <v>25</v>
      </c>
      <c r="E74" s="802"/>
    </row>
    <row r="75" spans="2:5">
      <c r="B75" s="490" t="s">
        <v>1240</v>
      </c>
      <c r="C75" s="490" t="s">
        <v>1257</v>
      </c>
      <c r="D75" s="490">
        <v>251</v>
      </c>
      <c r="E75" s="802"/>
    </row>
    <row r="76" spans="2:5">
      <c r="B76" s="490" t="s">
        <v>1240</v>
      </c>
      <c r="C76" s="490" t="s">
        <v>1257</v>
      </c>
      <c r="D76" s="490">
        <v>2511</v>
      </c>
      <c r="E76" s="802"/>
    </row>
    <row r="77" spans="2:5">
      <c r="B77" s="490" t="s">
        <v>1240</v>
      </c>
      <c r="C77" s="490" t="s">
        <v>1257</v>
      </c>
      <c r="D77" s="490">
        <v>4672</v>
      </c>
      <c r="E77" s="802"/>
    </row>
    <row r="78" spans="2:5">
      <c r="B78" s="490" t="s">
        <v>1240</v>
      </c>
      <c r="C78" s="490" t="s">
        <v>1259</v>
      </c>
      <c r="D78" s="490">
        <v>5</v>
      </c>
      <c r="E78" s="802"/>
    </row>
    <row r="79" spans="2:5">
      <c r="B79" s="490" t="s">
        <v>1240</v>
      </c>
      <c r="C79" s="490" t="s">
        <v>1259</v>
      </c>
      <c r="D79" s="490">
        <v>51</v>
      </c>
      <c r="E79" s="802"/>
    </row>
    <row r="80" spans="2:5">
      <c r="B80" s="490" t="s">
        <v>1240</v>
      </c>
      <c r="C80" s="490" t="s">
        <v>1259</v>
      </c>
      <c r="D80" s="490">
        <v>510</v>
      </c>
      <c r="E80" s="802"/>
    </row>
    <row r="81" spans="2:5">
      <c r="B81" s="490" t="s">
        <v>1240</v>
      </c>
      <c r="C81" s="490" t="s">
        <v>1259</v>
      </c>
      <c r="D81" s="490">
        <v>52</v>
      </c>
      <c r="E81" s="802"/>
    </row>
    <row r="82" spans="2:5">
      <c r="B82" s="490" t="s">
        <v>1240</v>
      </c>
      <c r="C82" s="490" t="s">
        <v>1259</v>
      </c>
      <c r="D82" s="490">
        <v>520</v>
      </c>
      <c r="E82" s="802"/>
    </row>
    <row r="83" spans="2:5">
      <c r="B83" s="490" t="s">
        <v>1240</v>
      </c>
      <c r="C83" s="490" t="s">
        <v>1257</v>
      </c>
      <c r="D83" s="490">
        <v>7</v>
      </c>
      <c r="E83" s="802"/>
    </row>
    <row r="84" spans="2:5">
      <c r="B84" s="490" t="s">
        <v>1240</v>
      </c>
      <c r="C84" s="490" t="s">
        <v>1257</v>
      </c>
      <c r="D84" s="490">
        <v>72</v>
      </c>
      <c r="E84" s="802"/>
    </row>
    <row r="85" spans="2:5">
      <c r="B85" s="490" t="s">
        <v>1240</v>
      </c>
      <c r="C85" s="490" t="s">
        <v>1257</v>
      </c>
      <c r="D85" s="490">
        <v>729</v>
      </c>
      <c r="E85" s="803"/>
    </row>
    <row r="86" spans="2:5">
      <c r="B86" s="490" t="s">
        <v>1235</v>
      </c>
      <c r="C86" s="490" t="s">
        <v>1259</v>
      </c>
      <c r="D86" s="490">
        <v>8</v>
      </c>
      <c r="E86" s="801" t="s">
        <v>1256</v>
      </c>
    </row>
    <row r="87" spans="2:5">
      <c r="B87" s="490" t="s">
        <v>1235</v>
      </c>
      <c r="C87" s="490" t="s">
        <v>1259</v>
      </c>
      <c r="D87" s="490">
        <v>9</v>
      </c>
      <c r="E87" s="802"/>
    </row>
    <row r="88" spans="2:5">
      <c r="B88" s="490" t="s">
        <v>1239</v>
      </c>
      <c r="C88" s="490" t="s">
        <v>1260</v>
      </c>
      <c r="D88" s="490">
        <v>235</v>
      </c>
      <c r="E88" s="801" t="s">
        <v>1258</v>
      </c>
    </row>
    <row r="89" spans="2:5">
      <c r="B89" s="490" t="s">
        <v>1239</v>
      </c>
      <c r="C89" s="490" t="s">
        <v>1260</v>
      </c>
      <c r="D89" s="490">
        <v>2351</v>
      </c>
      <c r="E89" s="802"/>
    </row>
    <row r="90" spans="2:5">
      <c r="B90" s="490" t="s">
        <v>1239</v>
      </c>
      <c r="C90" s="490" t="s">
        <v>1260</v>
      </c>
      <c r="D90" s="490">
        <v>2352</v>
      </c>
      <c r="E90" s="802"/>
    </row>
    <row r="91" spans="2:5">
      <c r="B91" s="490" t="s">
        <v>1239</v>
      </c>
      <c r="C91" s="490" t="s">
        <v>1260</v>
      </c>
      <c r="D91" s="490">
        <v>236</v>
      </c>
      <c r="E91" s="802"/>
    </row>
    <row r="92" spans="2:5">
      <c r="B92" s="490" t="s">
        <v>1239</v>
      </c>
      <c r="C92" s="490" t="s">
        <v>1260</v>
      </c>
      <c r="D92" s="490">
        <v>2361</v>
      </c>
      <c r="E92" s="802"/>
    </row>
    <row r="93" spans="2:5">
      <c r="B93" s="490" t="s">
        <v>1239</v>
      </c>
      <c r="C93" s="490" t="s">
        <v>1260</v>
      </c>
      <c r="D93" s="490">
        <v>2363</v>
      </c>
      <c r="E93" s="802"/>
    </row>
    <row r="94" spans="2:5">
      <c r="B94" s="490" t="s">
        <v>1239</v>
      </c>
      <c r="C94" s="490" t="s">
        <v>1260</v>
      </c>
      <c r="D94" s="490">
        <v>2364</v>
      </c>
      <c r="E94" s="802"/>
    </row>
    <row r="95" spans="2:5">
      <c r="B95" s="490" t="s">
        <v>1239</v>
      </c>
      <c r="C95" s="490" t="s">
        <v>1260</v>
      </c>
      <c r="D95" s="490">
        <v>811</v>
      </c>
      <c r="E95" s="802"/>
    </row>
    <row r="96" spans="2:5">
      <c r="B96" s="490" t="s">
        <v>1239</v>
      </c>
      <c r="C96" s="490" t="s">
        <v>1260</v>
      </c>
      <c r="D96" s="490">
        <v>89</v>
      </c>
      <c r="E96" s="803"/>
    </row>
    <row r="97" spans="2:5">
      <c r="B97" s="490" t="s">
        <v>1261</v>
      </c>
      <c r="C97" s="490" t="s">
        <v>1261</v>
      </c>
      <c r="D97" s="490">
        <v>3030</v>
      </c>
      <c r="E97" s="801" t="s">
        <v>1262</v>
      </c>
    </row>
    <row r="98" spans="2:5">
      <c r="B98" s="490" t="s">
        <v>1261</v>
      </c>
      <c r="C98" s="490" t="s">
        <v>1261</v>
      </c>
      <c r="D98" s="490">
        <v>3316</v>
      </c>
      <c r="E98" s="802"/>
    </row>
    <row r="99" spans="2:5">
      <c r="B99" s="490" t="s">
        <v>1261</v>
      </c>
      <c r="C99" s="490" t="s">
        <v>1261</v>
      </c>
      <c r="D99" s="490">
        <v>511</v>
      </c>
      <c r="E99" s="802"/>
    </row>
    <row r="100" spans="2:5">
      <c r="B100" s="490" t="s">
        <v>1261</v>
      </c>
      <c r="C100" s="490" t="s">
        <v>1261</v>
      </c>
      <c r="D100" s="490">
        <v>5110</v>
      </c>
      <c r="E100" s="802"/>
    </row>
    <row r="101" spans="2:5">
      <c r="B101" s="490" t="s">
        <v>1261</v>
      </c>
      <c r="C101" s="490" t="s">
        <v>1261</v>
      </c>
      <c r="D101" s="490">
        <v>512</v>
      </c>
      <c r="E101" s="802"/>
    </row>
    <row r="102" spans="2:5">
      <c r="B102" s="490" t="s">
        <v>1261</v>
      </c>
      <c r="C102" s="490" t="s">
        <v>1261</v>
      </c>
      <c r="D102" s="490">
        <v>5121</v>
      </c>
      <c r="E102" s="802"/>
    </row>
    <row r="103" spans="2:5">
      <c r="B103" s="490" t="s">
        <v>1261</v>
      </c>
      <c r="C103" s="490" t="s">
        <v>1261</v>
      </c>
      <c r="D103" s="490">
        <v>5223</v>
      </c>
      <c r="E103" s="803"/>
    </row>
    <row r="104" spans="2:5">
      <c r="B104" s="490" t="s">
        <v>1263</v>
      </c>
      <c r="C104" s="490" t="s">
        <v>1263</v>
      </c>
      <c r="D104" s="490">
        <v>2815</v>
      </c>
      <c r="E104" s="801" t="s">
        <v>1264</v>
      </c>
    </row>
    <row r="105" spans="2:5">
      <c r="B105" s="490" t="s">
        <v>1263</v>
      </c>
      <c r="C105" s="490" t="s">
        <v>1263</v>
      </c>
      <c r="D105" s="490">
        <v>29</v>
      </c>
      <c r="E105" s="802"/>
    </row>
    <row r="106" spans="2:5">
      <c r="B106" s="490" t="s">
        <v>1263</v>
      </c>
      <c r="C106" s="490" t="s">
        <v>1263</v>
      </c>
      <c r="D106" s="490">
        <v>291</v>
      </c>
      <c r="E106" s="802"/>
    </row>
    <row r="107" spans="2:5">
      <c r="B107" s="490" t="s">
        <v>1263</v>
      </c>
      <c r="C107" s="490" t="s">
        <v>1263</v>
      </c>
      <c r="D107" s="490">
        <v>2910</v>
      </c>
      <c r="E107" s="802"/>
    </row>
    <row r="108" spans="2:5">
      <c r="B108" s="490" t="s">
        <v>1263</v>
      </c>
      <c r="C108" s="490" t="s">
        <v>1263</v>
      </c>
      <c r="D108" s="490">
        <v>292</v>
      </c>
      <c r="E108" s="802"/>
    </row>
    <row r="109" spans="2:5">
      <c r="B109" s="490" t="s">
        <v>1263</v>
      </c>
      <c r="C109" s="490" t="s">
        <v>1263</v>
      </c>
      <c r="D109" s="490">
        <v>2920</v>
      </c>
      <c r="E109" s="802"/>
    </row>
    <row r="110" spans="2:5">
      <c r="B110" s="490" t="s">
        <v>1263</v>
      </c>
      <c r="C110" s="490" t="s">
        <v>1263</v>
      </c>
      <c r="D110" s="490">
        <v>293</v>
      </c>
      <c r="E110" s="802"/>
    </row>
    <row r="111" spans="2:5">
      <c r="B111" s="490" t="s">
        <v>1263</v>
      </c>
      <c r="C111" s="490" t="s">
        <v>1263</v>
      </c>
      <c r="D111" s="490">
        <v>2932</v>
      </c>
      <c r="E111" s="803"/>
    </row>
    <row r="112" spans="2:5">
      <c r="B112" s="212"/>
      <c r="C112" s="212"/>
      <c r="D112" s="212"/>
      <c r="E112" s="23"/>
    </row>
    <row r="113" spans="1:7" ht="15.75" customHeight="1"/>
    <row r="114" spans="1:7" ht="13.5" customHeight="1">
      <c r="B114" s="76"/>
    </row>
    <row r="115" spans="1:7" ht="16.5" customHeight="1">
      <c r="B115" s="800"/>
      <c r="C115" s="800"/>
      <c r="D115" s="800"/>
      <c r="E115" s="800"/>
      <c r="F115" s="800"/>
      <c r="G115" s="800"/>
    </row>
    <row r="116" spans="1:7" ht="30.75" customHeight="1">
      <c r="A116" s="213"/>
      <c r="B116" s="800"/>
      <c r="C116" s="800"/>
      <c r="D116" s="800"/>
      <c r="E116" s="800"/>
      <c r="F116" s="221"/>
      <c r="G116" s="221"/>
    </row>
  </sheetData>
  <mergeCells count="14">
    <mergeCell ref="E35:E44"/>
    <mergeCell ref="B3:I3"/>
    <mergeCell ref="B4:I4"/>
    <mergeCell ref="D8:D16"/>
    <mergeCell ref="E21:E22"/>
    <mergeCell ref="E23:E34"/>
    <mergeCell ref="B115:G115"/>
    <mergeCell ref="B116:E116"/>
    <mergeCell ref="E45:E60"/>
    <mergeCell ref="E61:E85"/>
    <mergeCell ref="E86:E87"/>
    <mergeCell ref="E88:E96"/>
    <mergeCell ref="E97:E103"/>
    <mergeCell ref="E104:E111"/>
  </mergeCells>
  <hyperlinks>
    <hyperlink ref="L2" location="'Index '!A1" display="Return to index" xr:uid="{1D154105-D133-4481-9FE1-4DE1482A580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A7E-A8E9-42B7-8151-C778EB0D5499}">
  <sheetPr>
    <pageSetUpPr fitToPage="1"/>
  </sheetPr>
  <dimension ref="A1:N33"/>
  <sheetViews>
    <sheetView zoomScale="90" zoomScaleNormal="90" workbookViewId="0">
      <selection activeCell="J15" sqref="J15"/>
    </sheetView>
  </sheetViews>
  <sheetFormatPr defaultColWidth="9.28515625" defaultRowHeight="15"/>
  <cols>
    <col min="1" max="1" width="6.5703125" style="21" customWidth="1"/>
    <col min="2" max="2" width="32.5703125" style="21" customWidth="1"/>
    <col min="3" max="3" width="15.7109375" style="21" customWidth="1"/>
    <col min="4" max="4" width="33.28515625" style="21" customWidth="1"/>
    <col min="5" max="5" width="31.5703125" style="21" customWidth="1"/>
    <col min="6" max="6" width="21.5703125" style="21" customWidth="1"/>
    <col min="7" max="7" width="23.5703125" style="21" customWidth="1"/>
    <col min="8" max="9" width="10.7109375" style="21" customWidth="1"/>
    <col min="10" max="10" width="15.7109375" style="21" customWidth="1"/>
    <col min="11" max="16384" width="9.28515625" style="21"/>
  </cols>
  <sheetData>
    <row r="1" spans="1:14">
      <c r="N1" s="186"/>
    </row>
    <row r="3" spans="1:14" ht="21">
      <c r="B3" s="85" t="s">
        <v>1265</v>
      </c>
      <c r="J3" s="201" t="s">
        <v>152</v>
      </c>
    </row>
    <row r="4" spans="1:14" ht="21">
      <c r="B4" s="85"/>
    </row>
    <row r="6" spans="1:14" ht="45">
      <c r="B6" s="232" t="s">
        <v>269</v>
      </c>
      <c r="C6" s="250" t="s">
        <v>1266</v>
      </c>
      <c r="D6" s="250" t="s">
        <v>1267</v>
      </c>
      <c r="E6" s="250" t="s">
        <v>1130</v>
      </c>
      <c r="F6" s="250" t="s">
        <v>1268</v>
      </c>
      <c r="G6" s="250" t="s">
        <v>1269</v>
      </c>
    </row>
    <row r="7" spans="1:14">
      <c r="B7" s="482"/>
      <c r="C7" s="482">
        <v>0</v>
      </c>
      <c r="D7" s="482">
        <v>0</v>
      </c>
      <c r="E7" s="482">
        <v>0</v>
      </c>
      <c r="F7" s="482">
        <v>0</v>
      </c>
      <c r="G7" s="482">
        <v>0</v>
      </c>
    </row>
    <row r="8" spans="1:14">
      <c r="B8" s="69" t="s">
        <v>1270</v>
      </c>
      <c r="E8"/>
    </row>
    <row r="11" spans="1:14" ht="69" customHeight="1">
      <c r="A11" s="227"/>
      <c r="B11" s="810" t="s">
        <v>1271</v>
      </c>
      <c r="C11" s="810"/>
      <c r="D11" s="810"/>
    </row>
    <row r="12" spans="1:14">
      <c r="B12" s="800"/>
      <c r="C12" s="800"/>
      <c r="D12" s="800"/>
      <c r="E12" s="135"/>
      <c r="F12" s="135"/>
    </row>
    <row r="33" spans="6:6">
      <c r="F33" s="179"/>
    </row>
  </sheetData>
  <mergeCells count="2">
    <mergeCell ref="B11:D11"/>
    <mergeCell ref="B12:D12"/>
  </mergeCells>
  <hyperlinks>
    <hyperlink ref="J3" location="'Index '!A1" display="Return to index" xr:uid="{52D5D717-9572-4046-BD71-5E49B03E31B1}"/>
  </hyperlinks>
  <pageMargins left="0.7" right="0.7" top="0.75" bottom="0.75" header="0.3" footer="0.3"/>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25FC-3D60-4F74-AEA0-A7DFA0F83A25}">
  <dimension ref="B2:T43"/>
  <sheetViews>
    <sheetView zoomScale="90" zoomScaleNormal="90" workbookViewId="0">
      <selection activeCell="A30" sqref="A30"/>
    </sheetView>
  </sheetViews>
  <sheetFormatPr defaultColWidth="8.7109375" defaultRowHeight="12.75"/>
  <cols>
    <col min="1" max="1" width="8.7109375" style="69"/>
    <col min="2" max="2" width="30.5703125" style="69" customWidth="1"/>
    <col min="3" max="3" width="71" style="69" customWidth="1"/>
    <col min="4" max="4" width="11.42578125" style="69" bestFit="1" customWidth="1"/>
    <col min="5" max="5" width="16.5703125" style="69" bestFit="1" customWidth="1"/>
    <col min="6" max="11" width="16" style="69" customWidth="1"/>
    <col min="12" max="12" width="17.5703125" style="69" customWidth="1"/>
    <col min="13" max="13" width="14.42578125" style="69" bestFit="1" customWidth="1"/>
    <col min="14" max="14" width="12" style="69" customWidth="1"/>
    <col min="15" max="15" width="9" style="69" bestFit="1" customWidth="1"/>
    <col min="16" max="16" width="13.5703125" style="69" bestFit="1" customWidth="1"/>
    <col min="17" max="17" width="13.28515625" style="69" bestFit="1" customWidth="1"/>
    <col min="18" max="19" width="10.7109375" style="69" customWidth="1"/>
    <col min="20" max="20" width="15.7109375" style="69" customWidth="1"/>
    <col min="21" max="16384" width="8.7109375" style="69"/>
  </cols>
  <sheetData>
    <row r="2" spans="2:20" ht="21">
      <c r="B2" s="85" t="s">
        <v>1272</v>
      </c>
      <c r="T2" s="201" t="s">
        <v>152</v>
      </c>
    </row>
    <row r="5" spans="2:20" ht="15">
      <c r="B5" s="665" t="s">
        <v>269</v>
      </c>
      <c r="C5" s="784" t="s">
        <v>1273</v>
      </c>
      <c r="D5" s="814" t="s">
        <v>1274</v>
      </c>
      <c r="E5" s="815"/>
      <c r="F5" s="815"/>
      <c r="G5" s="815"/>
      <c r="H5" s="815"/>
      <c r="I5" s="815"/>
      <c r="J5" s="815"/>
      <c r="K5" s="815"/>
      <c r="L5" s="815"/>
      <c r="M5" s="815"/>
      <c r="N5" s="815"/>
      <c r="O5" s="815"/>
      <c r="P5" s="815"/>
      <c r="Q5" s="816"/>
    </row>
    <row r="6" spans="2:20" ht="15">
      <c r="B6" s="775"/>
      <c r="C6" s="813"/>
      <c r="D6" s="168"/>
      <c r="E6" s="715" t="s">
        <v>1275</v>
      </c>
      <c r="F6" s="774"/>
      <c r="G6" s="774"/>
      <c r="H6" s="774"/>
      <c r="I6" s="774"/>
      <c r="J6" s="774"/>
      <c r="K6" s="774"/>
      <c r="L6" s="774"/>
      <c r="M6" s="774"/>
      <c r="N6" s="774"/>
      <c r="O6" s="774"/>
      <c r="P6" s="774"/>
      <c r="Q6" s="773"/>
    </row>
    <row r="7" spans="2:20" ht="15">
      <c r="B7" s="775"/>
      <c r="C7" s="813"/>
      <c r="D7" s="168"/>
      <c r="E7" s="715" t="s">
        <v>1276</v>
      </c>
      <c r="F7" s="774"/>
      <c r="G7" s="774"/>
      <c r="H7" s="774"/>
      <c r="I7" s="773"/>
      <c r="J7" s="667" t="s">
        <v>1277</v>
      </c>
      <c r="K7" s="667" t="s">
        <v>1278</v>
      </c>
      <c r="L7" s="667" t="s">
        <v>1279</v>
      </c>
      <c r="M7" s="667" t="s">
        <v>1132</v>
      </c>
      <c r="N7" s="667" t="s">
        <v>850</v>
      </c>
      <c r="O7" s="817" t="s">
        <v>713</v>
      </c>
      <c r="P7" s="818"/>
      <c r="Q7" s="819"/>
    </row>
    <row r="8" spans="2:20" ht="45">
      <c r="B8" s="666"/>
      <c r="C8" s="670"/>
      <c r="D8" s="168"/>
      <c r="E8" s="431" t="s">
        <v>1124</v>
      </c>
      <c r="F8" s="431" t="s">
        <v>1125</v>
      </c>
      <c r="G8" s="431" t="s">
        <v>1126</v>
      </c>
      <c r="H8" s="431" t="s">
        <v>1127</v>
      </c>
      <c r="I8" s="471" t="s">
        <v>1128</v>
      </c>
      <c r="J8" s="668"/>
      <c r="K8" s="668"/>
      <c r="L8" s="668"/>
      <c r="M8" s="668"/>
      <c r="N8" s="668"/>
      <c r="O8" s="174"/>
      <c r="P8" s="282" t="s">
        <v>1280</v>
      </c>
      <c r="Q8" s="282" t="s">
        <v>850</v>
      </c>
    </row>
    <row r="9" spans="2:20" ht="15">
      <c r="B9" s="136">
        <v>1</v>
      </c>
      <c r="C9" s="242" t="s">
        <v>1135</v>
      </c>
      <c r="D9" s="577">
        <v>1323</v>
      </c>
      <c r="E9" s="577">
        <v>355</v>
      </c>
      <c r="F9" s="577">
        <v>44</v>
      </c>
      <c r="G9" s="577">
        <v>380</v>
      </c>
      <c r="H9" s="577">
        <v>388</v>
      </c>
      <c r="I9" s="577">
        <v>15</v>
      </c>
      <c r="J9" s="577">
        <v>0</v>
      </c>
      <c r="K9" s="577">
        <v>0</v>
      </c>
      <c r="L9" s="577">
        <v>1166</v>
      </c>
      <c r="M9" s="577">
        <v>371</v>
      </c>
      <c r="N9" s="577">
        <v>91</v>
      </c>
      <c r="O9" s="577">
        <v>-29</v>
      </c>
      <c r="P9" s="577">
        <v>-4</v>
      </c>
      <c r="Q9" s="577">
        <v>-19</v>
      </c>
    </row>
    <row r="10" spans="2:20" ht="15">
      <c r="B10" s="241">
        <v>2</v>
      </c>
      <c r="C10" s="242" t="s">
        <v>1136</v>
      </c>
      <c r="D10" s="577">
        <v>23</v>
      </c>
      <c r="E10" s="577">
        <v>0</v>
      </c>
      <c r="F10" s="577">
        <v>0</v>
      </c>
      <c r="G10" s="577">
        <v>0</v>
      </c>
      <c r="H10" s="577">
        <v>1</v>
      </c>
      <c r="I10" s="577">
        <v>0</v>
      </c>
      <c r="J10" s="577">
        <v>0</v>
      </c>
      <c r="K10" s="577">
        <v>0</v>
      </c>
      <c r="L10" s="577">
        <v>1</v>
      </c>
      <c r="M10" s="577">
        <v>0</v>
      </c>
      <c r="N10" s="577">
        <v>0</v>
      </c>
      <c r="O10" s="577">
        <v>0</v>
      </c>
      <c r="P10" s="577">
        <v>0</v>
      </c>
      <c r="Q10" s="577">
        <v>0</v>
      </c>
    </row>
    <row r="11" spans="2:20" ht="15">
      <c r="B11" s="241">
        <v>3</v>
      </c>
      <c r="C11" s="242" t="s">
        <v>1142</v>
      </c>
      <c r="D11" s="577">
        <v>1182</v>
      </c>
      <c r="E11" s="577">
        <v>352</v>
      </c>
      <c r="F11" s="577">
        <v>16</v>
      </c>
      <c r="G11" s="577">
        <v>3</v>
      </c>
      <c r="H11" s="577">
        <v>126</v>
      </c>
      <c r="I11" s="577">
        <v>0</v>
      </c>
      <c r="J11" s="577">
        <v>0</v>
      </c>
      <c r="K11" s="577">
        <v>0</v>
      </c>
      <c r="L11" s="577">
        <v>497</v>
      </c>
      <c r="M11" s="577">
        <v>77</v>
      </c>
      <c r="N11" s="577">
        <v>146</v>
      </c>
      <c r="O11" s="577">
        <v>-118</v>
      </c>
      <c r="P11" s="577">
        <v>-2</v>
      </c>
      <c r="Q11" s="577">
        <v>-115</v>
      </c>
    </row>
    <row r="12" spans="2:20" ht="15">
      <c r="B12" s="241">
        <v>4</v>
      </c>
      <c r="C12" s="242" t="s">
        <v>1167</v>
      </c>
      <c r="D12" s="577">
        <v>1008</v>
      </c>
      <c r="E12" s="577">
        <v>307</v>
      </c>
      <c r="F12" s="577">
        <v>71</v>
      </c>
      <c r="G12" s="577">
        <v>320</v>
      </c>
      <c r="H12" s="577">
        <v>0</v>
      </c>
      <c r="I12" s="577">
        <v>6</v>
      </c>
      <c r="J12" s="577">
        <v>0</v>
      </c>
      <c r="K12" s="577">
        <v>0</v>
      </c>
      <c r="L12" s="577">
        <v>697</v>
      </c>
      <c r="M12" s="577">
        <v>160</v>
      </c>
      <c r="N12" s="577">
        <v>0</v>
      </c>
      <c r="O12" s="577">
        <v>-6</v>
      </c>
      <c r="P12" s="577">
        <v>0</v>
      </c>
      <c r="Q12" s="577">
        <v>0</v>
      </c>
    </row>
    <row r="13" spans="2:20" ht="15">
      <c r="B13" s="241">
        <v>5</v>
      </c>
      <c r="C13" s="242" t="s">
        <v>1172</v>
      </c>
      <c r="D13" s="577">
        <v>34</v>
      </c>
      <c r="E13" s="577">
        <v>2</v>
      </c>
      <c r="F13" s="577">
        <v>0</v>
      </c>
      <c r="G13" s="577">
        <v>0</v>
      </c>
      <c r="H13" s="577">
        <v>28</v>
      </c>
      <c r="I13" s="577">
        <v>1</v>
      </c>
      <c r="J13" s="577">
        <v>0</v>
      </c>
      <c r="K13" s="577">
        <v>0</v>
      </c>
      <c r="L13" s="577">
        <v>30</v>
      </c>
      <c r="M13" s="577">
        <v>0</v>
      </c>
      <c r="N13" s="577">
        <v>0</v>
      </c>
      <c r="O13" s="577">
        <v>0</v>
      </c>
      <c r="P13" s="577">
        <v>0</v>
      </c>
      <c r="Q13" s="577">
        <v>0</v>
      </c>
    </row>
    <row r="14" spans="2:20" ht="15">
      <c r="B14" s="241">
        <v>6</v>
      </c>
      <c r="C14" s="242" t="s">
        <v>1173</v>
      </c>
      <c r="D14" s="577">
        <v>2453</v>
      </c>
      <c r="E14" s="577">
        <v>647</v>
      </c>
      <c r="F14" s="577">
        <v>40</v>
      </c>
      <c r="G14" s="577">
        <v>23</v>
      </c>
      <c r="H14" s="577">
        <v>229</v>
      </c>
      <c r="I14" s="577">
        <v>1</v>
      </c>
      <c r="J14" s="577">
        <v>0</v>
      </c>
      <c r="K14" s="577">
        <v>0</v>
      </c>
      <c r="L14" s="577">
        <v>938</v>
      </c>
      <c r="M14" s="577">
        <v>218</v>
      </c>
      <c r="N14" s="577">
        <v>25</v>
      </c>
      <c r="O14" s="577">
        <v>-21</v>
      </c>
      <c r="P14" s="577">
        <v>-11</v>
      </c>
      <c r="Q14" s="577">
        <v>-5</v>
      </c>
    </row>
    <row r="15" spans="2:20" ht="15">
      <c r="B15" s="241">
        <v>7</v>
      </c>
      <c r="C15" s="242" t="s">
        <v>1177</v>
      </c>
      <c r="D15" s="577">
        <v>3708</v>
      </c>
      <c r="E15" s="577">
        <v>622</v>
      </c>
      <c r="F15" s="577">
        <v>4</v>
      </c>
      <c r="G15" s="577">
        <v>7</v>
      </c>
      <c r="H15" s="577">
        <v>937</v>
      </c>
      <c r="I15" s="577">
        <v>0</v>
      </c>
      <c r="J15" s="577">
        <v>0</v>
      </c>
      <c r="K15" s="577">
        <v>0</v>
      </c>
      <c r="L15" s="577">
        <v>1569</v>
      </c>
      <c r="M15" s="577">
        <v>158</v>
      </c>
      <c r="N15" s="577">
        <v>138</v>
      </c>
      <c r="O15" s="577">
        <v>-43</v>
      </c>
      <c r="P15" s="577">
        <v>-4</v>
      </c>
      <c r="Q15" s="577">
        <v>-36</v>
      </c>
    </row>
    <row r="16" spans="2:20" ht="15">
      <c r="B16" s="241">
        <v>8</v>
      </c>
      <c r="C16" s="242" t="s">
        <v>1178</v>
      </c>
      <c r="D16" s="577">
        <v>589</v>
      </c>
      <c r="E16" s="577">
        <v>69</v>
      </c>
      <c r="F16" s="577">
        <v>2</v>
      </c>
      <c r="G16" s="577">
        <v>15</v>
      </c>
      <c r="H16" s="577">
        <v>36</v>
      </c>
      <c r="I16" s="577">
        <v>1</v>
      </c>
      <c r="J16" s="577">
        <v>0</v>
      </c>
      <c r="K16" s="577">
        <v>0</v>
      </c>
      <c r="L16" s="577">
        <v>121</v>
      </c>
      <c r="M16" s="577">
        <v>23</v>
      </c>
      <c r="N16" s="577">
        <v>1</v>
      </c>
      <c r="O16" s="577">
        <v>-1</v>
      </c>
      <c r="P16" s="577">
        <v>0</v>
      </c>
      <c r="Q16" s="577">
        <v>0</v>
      </c>
    </row>
    <row r="17" spans="2:17" ht="15">
      <c r="B17" s="241">
        <v>9</v>
      </c>
      <c r="C17" s="242" t="s">
        <v>1185</v>
      </c>
      <c r="D17" s="577">
        <v>4560</v>
      </c>
      <c r="E17" s="577">
        <v>1973</v>
      </c>
      <c r="F17" s="577">
        <v>94</v>
      </c>
      <c r="G17" s="577">
        <v>336</v>
      </c>
      <c r="H17" s="577">
        <v>185</v>
      </c>
      <c r="I17" s="577">
        <v>3</v>
      </c>
      <c r="J17" s="577">
        <v>0</v>
      </c>
      <c r="K17" s="577">
        <v>0</v>
      </c>
      <c r="L17" s="577">
        <v>2588</v>
      </c>
      <c r="M17" s="577">
        <v>302</v>
      </c>
      <c r="N17" s="577">
        <v>26</v>
      </c>
      <c r="O17" s="577">
        <v>-19</v>
      </c>
      <c r="P17" s="577">
        <v>-4</v>
      </c>
      <c r="Q17" s="577">
        <v>-2</v>
      </c>
    </row>
    <row r="18" spans="2:17" ht="15">
      <c r="B18" s="241">
        <v>10</v>
      </c>
      <c r="C18" s="242" t="s">
        <v>1281</v>
      </c>
      <c r="D18" s="577">
        <v>14749</v>
      </c>
      <c r="E18" s="577">
        <v>2053</v>
      </c>
      <c r="F18" s="577">
        <v>587</v>
      </c>
      <c r="G18" s="577">
        <v>1286</v>
      </c>
      <c r="H18" s="577">
        <v>1693</v>
      </c>
      <c r="I18" s="577">
        <v>6</v>
      </c>
      <c r="J18" s="577">
        <v>84</v>
      </c>
      <c r="K18" s="577">
        <v>6</v>
      </c>
      <c r="L18" s="577">
        <v>5529</v>
      </c>
      <c r="M18" s="577">
        <v>718</v>
      </c>
      <c r="N18" s="577">
        <v>271</v>
      </c>
      <c r="O18" s="577">
        <v>-80</v>
      </c>
      <c r="P18" s="577">
        <v>-13</v>
      </c>
      <c r="Q18" s="577">
        <v>-57</v>
      </c>
    </row>
    <row r="19" spans="2:17" ht="15">
      <c r="B19" s="241">
        <v>11</v>
      </c>
      <c r="C19" s="242" t="s">
        <v>1282</v>
      </c>
      <c r="D19" s="577">
        <v>4597</v>
      </c>
      <c r="E19" s="577">
        <v>1072</v>
      </c>
      <c r="F19" s="577">
        <v>160</v>
      </c>
      <c r="G19" s="577">
        <v>409</v>
      </c>
      <c r="H19" s="577">
        <v>206</v>
      </c>
      <c r="I19" s="577">
        <v>4</v>
      </c>
      <c r="J19" s="577">
        <v>17</v>
      </c>
      <c r="K19" s="577">
        <v>0</v>
      </c>
      <c r="L19" s="577">
        <v>1829</v>
      </c>
      <c r="M19" s="577">
        <v>220</v>
      </c>
      <c r="N19" s="577">
        <v>157</v>
      </c>
      <c r="O19" s="577">
        <v>-56</v>
      </c>
      <c r="P19" s="577">
        <v>-13</v>
      </c>
      <c r="Q19" s="577">
        <v>-32</v>
      </c>
    </row>
    <row r="20" spans="2:17" ht="15">
      <c r="B20" s="241">
        <v>12</v>
      </c>
      <c r="C20" s="242" t="s">
        <v>1283</v>
      </c>
      <c r="D20" s="577">
        <v>0</v>
      </c>
      <c r="E20" s="577">
        <v>0</v>
      </c>
      <c r="F20" s="577">
        <v>0</v>
      </c>
      <c r="G20" s="577">
        <v>0</v>
      </c>
      <c r="H20" s="577">
        <v>0</v>
      </c>
      <c r="I20" s="577">
        <v>0</v>
      </c>
      <c r="J20" s="577">
        <v>0</v>
      </c>
      <c r="K20" s="577">
        <v>0</v>
      </c>
      <c r="L20" s="577">
        <v>0</v>
      </c>
      <c r="M20" s="577">
        <v>0</v>
      </c>
      <c r="N20" s="577">
        <v>0</v>
      </c>
      <c r="O20" s="577">
        <v>0</v>
      </c>
      <c r="P20" s="577">
        <v>0</v>
      </c>
      <c r="Q20" s="577">
        <v>0</v>
      </c>
    </row>
    <row r="21" spans="2:17" ht="15">
      <c r="B21" s="241">
        <v>13</v>
      </c>
      <c r="C21" s="242" t="s">
        <v>1284</v>
      </c>
      <c r="D21" s="577">
        <v>0</v>
      </c>
      <c r="E21" s="577">
        <v>0</v>
      </c>
      <c r="F21" s="577">
        <v>0</v>
      </c>
      <c r="G21" s="577">
        <v>0</v>
      </c>
      <c r="H21" s="577">
        <v>0</v>
      </c>
      <c r="I21" s="577">
        <v>0</v>
      </c>
      <c r="J21" s="577">
        <v>0</v>
      </c>
      <c r="K21" s="577">
        <v>0</v>
      </c>
      <c r="L21" s="577">
        <v>0</v>
      </c>
      <c r="M21" s="577">
        <v>0</v>
      </c>
      <c r="N21" s="577">
        <v>0</v>
      </c>
      <c r="O21" s="577">
        <v>0</v>
      </c>
      <c r="P21" s="577">
        <v>0</v>
      </c>
      <c r="Q21" s="577">
        <v>0</v>
      </c>
    </row>
    <row r="22" spans="2:17" ht="15">
      <c r="B22" s="21"/>
      <c r="C22" s="21"/>
      <c r="D22" s="21"/>
      <c r="E22" s="21"/>
      <c r="F22" s="21"/>
      <c r="G22" s="21"/>
      <c r="H22" s="21"/>
      <c r="I22" s="21"/>
      <c r="J22" s="21"/>
      <c r="K22" s="21"/>
      <c r="L22" s="21"/>
      <c r="M22" s="21"/>
      <c r="N22" s="21"/>
      <c r="O22" s="21"/>
      <c r="P22" s="21"/>
      <c r="Q22" s="21"/>
    </row>
    <row r="23" spans="2:17" ht="15">
      <c r="B23" s="21"/>
      <c r="C23" s="21"/>
      <c r="D23" s="21"/>
      <c r="E23" s="21"/>
      <c r="F23" s="21"/>
      <c r="G23" s="21"/>
      <c r="H23" s="21"/>
      <c r="I23" s="21"/>
      <c r="J23" s="21"/>
      <c r="K23" s="21"/>
      <c r="L23" s="21"/>
      <c r="M23" s="21"/>
      <c r="N23" s="21"/>
      <c r="O23" s="21"/>
      <c r="P23" s="21"/>
      <c r="Q23" s="21"/>
    </row>
    <row r="24" spans="2:17" ht="13.5" customHeight="1">
      <c r="B24" s="812" t="s">
        <v>1285</v>
      </c>
      <c r="C24" s="812"/>
      <c r="D24" s="21"/>
      <c r="E24" s="21"/>
      <c r="F24" s="21" t="s">
        <v>1286</v>
      </c>
      <c r="G24" s="21"/>
      <c r="H24" s="21"/>
      <c r="I24" s="21"/>
      <c r="J24" s="21"/>
      <c r="K24" s="21"/>
      <c r="L24" s="21"/>
      <c r="M24" s="21"/>
      <c r="N24" s="21"/>
      <c r="O24" s="21"/>
      <c r="P24" s="21"/>
      <c r="Q24" s="21"/>
    </row>
    <row r="25" spans="2:17" ht="17.25" customHeight="1">
      <c r="B25" s="812" t="s">
        <v>1287</v>
      </c>
      <c r="C25" s="812"/>
      <c r="D25" s="21"/>
      <c r="E25" s="21"/>
      <c r="F25" s="21"/>
      <c r="G25" s="21"/>
      <c r="H25" s="21"/>
      <c r="I25" s="21"/>
      <c r="J25" s="21"/>
      <c r="K25" s="21"/>
      <c r="L25" s="21"/>
      <c r="M25" s="21"/>
      <c r="N25" s="21"/>
      <c r="O25" s="21"/>
      <c r="P25" s="21"/>
      <c r="Q25" s="21"/>
    </row>
    <row r="26" spans="2:17" ht="30" customHeight="1">
      <c r="B26" s="812" t="s">
        <v>1193</v>
      </c>
      <c r="C26" s="812"/>
      <c r="D26" s="21"/>
      <c r="E26" s="21"/>
      <c r="F26" s="21"/>
      <c r="G26" s="21"/>
      <c r="H26" s="21"/>
      <c r="I26" s="21"/>
      <c r="J26" s="21"/>
      <c r="K26" s="21"/>
      <c r="L26" s="21"/>
      <c r="M26" s="21"/>
      <c r="N26" s="21"/>
      <c r="O26" s="21"/>
      <c r="P26" s="21"/>
      <c r="Q26" s="21"/>
    </row>
    <row r="27" spans="2:17" ht="15" customHeight="1">
      <c r="B27" s="812" t="s">
        <v>1288</v>
      </c>
      <c r="C27" s="812"/>
      <c r="D27" s="21"/>
      <c r="E27" s="21"/>
      <c r="F27" s="21"/>
      <c r="G27" s="21"/>
      <c r="H27" s="21"/>
      <c r="I27" s="21"/>
      <c r="J27" s="21"/>
      <c r="K27" s="21"/>
      <c r="L27" s="21"/>
      <c r="M27" s="21"/>
      <c r="N27" s="21"/>
      <c r="O27" s="21"/>
      <c r="P27" s="21"/>
      <c r="Q27" s="21"/>
    </row>
    <row r="28" spans="2:17" ht="15" customHeight="1">
      <c r="B28" s="785" t="s">
        <v>1289</v>
      </c>
      <c r="C28" s="785"/>
      <c r="D28" s="21"/>
      <c r="E28" s="21"/>
      <c r="F28" s="21"/>
      <c r="G28" s="21"/>
      <c r="H28" s="21"/>
      <c r="I28" s="21"/>
      <c r="J28" s="21"/>
      <c r="K28" s="21"/>
      <c r="L28" s="21"/>
      <c r="M28" s="21"/>
      <c r="N28" s="21"/>
      <c r="O28" s="21"/>
      <c r="P28" s="21"/>
      <c r="Q28" s="21"/>
    </row>
    <row r="29" spans="2:17" ht="33" customHeight="1">
      <c r="B29" s="812" t="s">
        <v>1290</v>
      </c>
      <c r="C29" s="812"/>
      <c r="D29" s="21"/>
      <c r="E29" s="21"/>
      <c r="F29" s="21"/>
      <c r="G29" s="21"/>
      <c r="H29" s="21"/>
      <c r="I29" s="21"/>
      <c r="J29" s="21"/>
      <c r="K29" s="21"/>
      <c r="L29" s="21"/>
      <c r="M29" s="21"/>
      <c r="N29" s="21"/>
      <c r="O29" s="21"/>
      <c r="P29" s="21"/>
      <c r="Q29" s="21"/>
    </row>
    <row r="30" spans="2:17" ht="45.75" customHeight="1">
      <c r="B30" s="812" t="s">
        <v>1291</v>
      </c>
      <c r="C30" s="812"/>
      <c r="D30" s="21"/>
      <c r="E30" s="21"/>
      <c r="F30" s="21"/>
      <c r="G30" s="21"/>
      <c r="H30" s="21"/>
      <c r="I30" s="21"/>
      <c r="J30" s="21"/>
      <c r="K30" s="21"/>
      <c r="L30" s="21"/>
      <c r="M30" s="21"/>
      <c r="N30" s="21"/>
      <c r="O30" s="21"/>
      <c r="P30" s="21"/>
      <c r="Q30" s="21"/>
    </row>
    <row r="31" spans="2:17" ht="103.5" customHeight="1">
      <c r="B31" s="812" t="s">
        <v>1292</v>
      </c>
      <c r="C31" s="812"/>
      <c r="D31" s="21"/>
      <c r="E31" s="21"/>
      <c r="F31" s="21"/>
      <c r="G31" s="21"/>
      <c r="H31" s="21"/>
      <c r="I31" s="21"/>
      <c r="J31" s="21"/>
      <c r="K31" s="21"/>
      <c r="L31" s="21"/>
      <c r="M31" s="21"/>
      <c r="N31" s="21"/>
      <c r="O31" s="21"/>
      <c r="P31" s="21"/>
      <c r="Q31" s="21"/>
    </row>
    <row r="32" spans="2:17" ht="116.25" customHeight="1">
      <c r="B32" s="812" t="s">
        <v>1293</v>
      </c>
      <c r="C32" s="812"/>
      <c r="D32" s="21"/>
      <c r="E32" s="21"/>
      <c r="F32" s="21"/>
      <c r="G32" s="21"/>
      <c r="H32" s="21"/>
      <c r="I32" s="21"/>
      <c r="J32" s="21"/>
      <c r="K32" s="21"/>
      <c r="L32" s="21"/>
      <c r="M32" s="21"/>
      <c r="N32" s="21"/>
      <c r="O32" s="21"/>
      <c r="P32" s="21"/>
      <c r="Q32" s="21"/>
    </row>
    <row r="33" spans="2:17" ht="139.5" customHeight="1">
      <c r="B33" s="812" t="s">
        <v>1294</v>
      </c>
      <c r="C33" s="812"/>
      <c r="D33" s="21"/>
      <c r="E33" s="21"/>
      <c r="F33" s="21"/>
      <c r="G33" s="21"/>
      <c r="H33" s="21"/>
      <c r="I33" s="21"/>
      <c r="J33" s="21"/>
      <c r="K33" s="21"/>
      <c r="L33" s="21"/>
      <c r="M33" s="21"/>
      <c r="N33" s="21"/>
      <c r="O33" s="21"/>
      <c r="P33" s="21"/>
      <c r="Q33" s="21"/>
    </row>
    <row r="34" spans="2:17" ht="30" customHeight="1">
      <c r="B34" s="812" t="s">
        <v>1196</v>
      </c>
      <c r="C34" s="812"/>
      <c r="D34" s="21"/>
      <c r="E34" s="21"/>
      <c r="F34" s="21"/>
      <c r="G34" s="21"/>
      <c r="H34" s="21"/>
      <c r="I34" s="21"/>
      <c r="J34" s="21"/>
      <c r="K34" s="21"/>
      <c r="L34" s="21"/>
      <c r="M34" s="21"/>
      <c r="N34" s="21"/>
      <c r="O34" s="21"/>
      <c r="P34" s="21"/>
      <c r="Q34" s="21"/>
    </row>
    <row r="35" spans="2:17" ht="15.75" customHeight="1">
      <c r="B35" s="811" t="s">
        <v>1295</v>
      </c>
      <c r="C35" s="811"/>
    </row>
    <row r="36" spans="2:17" ht="30" customHeight="1">
      <c r="B36" s="812" t="s">
        <v>1198</v>
      </c>
      <c r="C36" s="812"/>
    </row>
    <row r="43" spans="2:17">
      <c r="F43" s="178"/>
    </row>
  </sheetData>
  <mergeCells count="24">
    <mergeCell ref="B28:C28"/>
    <mergeCell ref="B5:B8"/>
    <mergeCell ref="C5:C8"/>
    <mergeCell ref="D5:Q5"/>
    <mergeCell ref="E6:Q6"/>
    <mergeCell ref="E7:I7"/>
    <mergeCell ref="J7:J8"/>
    <mergeCell ref="K7:K8"/>
    <mergeCell ref="L7:L8"/>
    <mergeCell ref="M7:M8"/>
    <mergeCell ref="N7:N8"/>
    <mergeCell ref="O7:Q7"/>
    <mergeCell ref="B24:C24"/>
    <mergeCell ref="B25:C25"/>
    <mergeCell ref="B26:C26"/>
    <mergeCell ref="B27:C27"/>
    <mergeCell ref="B35:C35"/>
    <mergeCell ref="B36:C36"/>
    <mergeCell ref="B29:C29"/>
    <mergeCell ref="B30:C30"/>
    <mergeCell ref="B31:C31"/>
    <mergeCell ref="B32:C32"/>
    <mergeCell ref="B33:C33"/>
    <mergeCell ref="B34:C34"/>
  </mergeCells>
  <hyperlinks>
    <hyperlink ref="T2" location="'Index '!A1" display="Return to index" xr:uid="{2F950BD5-6126-4AF4-93BA-119DE06912D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D07A-6D63-4FCD-AF79-2C91582E0830}">
  <sheetPr codeName="Ark74"/>
  <dimension ref="B1:P126"/>
  <sheetViews>
    <sheetView tabSelected="1" zoomScale="90" zoomScaleNormal="90" workbookViewId="0">
      <selection activeCell="D8" sqref="D8"/>
    </sheetView>
  </sheetViews>
  <sheetFormatPr defaultColWidth="9.28515625" defaultRowHeight="15"/>
  <cols>
    <col min="1" max="2" width="9.28515625" style="27"/>
    <col min="3" max="3" width="59.42578125" style="27" customWidth="1"/>
    <col min="4" max="4" width="35.5703125" style="27" customWidth="1"/>
    <col min="5" max="6" width="10.7109375" style="27" customWidth="1"/>
    <col min="7" max="7" width="15.7109375" style="27" customWidth="1"/>
    <col min="8" max="8" width="31.5703125" style="27" customWidth="1"/>
    <col min="9" max="16384" width="9.28515625" style="27"/>
  </cols>
  <sheetData>
    <row r="1" spans="2:16" ht="23.25" customHeight="1"/>
    <row r="2" spans="2:16" ht="21">
      <c r="B2" s="85" t="s">
        <v>1296</v>
      </c>
      <c r="G2" s="201" t="s">
        <v>152</v>
      </c>
    </row>
    <row r="3" spans="2:16" ht="21">
      <c r="C3" s="85"/>
    </row>
    <row r="4" spans="2:16" ht="21">
      <c r="C4" s="85"/>
      <c r="D4" s="85"/>
      <c r="E4" s="85"/>
      <c r="F4" s="85"/>
      <c r="G4" s="85"/>
    </row>
    <row r="5" spans="2:16" ht="21">
      <c r="B5" s="691" t="s">
        <v>269</v>
      </c>
      <c r="C5" s="692"/>
      <c r="D5" s="667" t="s">
        <v>1297</v>
      </c>
      <c r="E5" s="85"/>
      <c r="F5" s="85"/>
      <c r="G5" s="85"/>
      <c r="H5" s="227"/>
    </row>
    <row r="6" spans="2:16" ht="21">
      <c r="B6" s="749"/>
      <c r="C6" s="750"/>
      <c r="D6" s="668"/>
      <c r="E6" s="85"/>
      <c r="F6" s="85"/>
      <c r="G6" s="85"/>
      <c r="H6" s="227"/>
    </row>
    <row r="7" spans="2:16" ht="21">
      <c r="B7" s="820" t="s">
        <v>1298</v>
      </c>
      <c r="C7" s="821"/>
      <c r="D7" s="822"/>
      <c r="E7" s="85"/>
      <c r="F7" s="85"/>
      <c r="G7" s="85"/>
      <c r="H7" s="227"/>
    </row>
    <row r="8" spans="2:16" ht="21">
      <c r="B8" s="491">
        <v>1</v>
      </c>
      <c r="C8" s="247" t="s">
        <v>1299</v>
      </c>
      <c r="D8" s="228">
        <v>24529.229208883535</v>
      </c>
      <c r="E8" s="85"/>
      <c r="F8" s="85"/>
      <c r="G8" s="85"/>
      <c r="H8" s="227"/>
    </row>
    <row r="9" spans="2:16" ht="21">
      <c r="B9" s="492" t="s">
        <v>1300</v>
      </c>
      <c r="C9" s="247" t="s">
        <v>1301</v>
      </c>
      <c r="D9" s="228">
        <v>24529.229208883535</v>
      </c>
      <c r="E9" s="85"/>
      <c r="F9" s="85"/>
      <c r="G9" s="85"/>
      <c r="H9" s="227"/>
    </row>
    <row r="10" spans="2:16" ht="21">
      <c r="B10" s="491">
        <v>2</v>
      </c>
      <c r="C10" s="247" t="s">
        <v>1302</v>
      </c>
      <c r="D10" s="228">
        <f>'2- EU OV1'!D39</f>
        <v>67639.985419727469</v>
      </c>
      <c r="E10" s="85"/>
      <c r="F10" s="85"/>
      <c r="G10" s="85"/>
      <c r="H10" s="227"/>
    </row>
    <row r="11" spans="2:16" ht="21">
      <c r="B11" s="491">
        <v>3</v>
      </c>
      <c r="C11" s="247" t="s">
        <v>1303</v>
      </c>
      <c r="D11" s="231">
        <f>D8/D10*100</f>
        <v>36.264391626745514</v>
      </c>
      <c r="E11" s="85"/>
      <c r="F11" s="85"/>
      <c r="G11" s="85"/>
      <c r="H11" s="200"/>
      <c r="P11" s="185"/>
    </row>
    <row r="12" spans="2:16" ht="21">
      <c r="B12" s="492" t="s">
        <v>280</v>
      </c>
      <c r="C12" s="247" t="s">
        <v>1301</v>
      </c>
      <c r="D12" s="231">
        <f>D9/D10*100</f>
        <v>36.264391626745514</v>
      </c>
      <c r="E12" s="85"/>
      <c r="F12" s="85"/>
      <c r="G12" s="85"/>
    </row>
    <row r="13" spans="2:16" ht="21">
      <c r="B13" s="491">
        <v>4</v>
      </c>
      <c r="C13" s="247" t="s">
        <v>1304</v>
      </c>
      <c r="D13" s="228">
        <f>'1 - EU KM1'!D36</f>
        <v>146337.6480676331</v>
      </c>
      <c r="E13" s="85"/>
      <c r="F13" s="85"/>
      <c r="G13" s="85"/>
    </row>
    <row r="14" spans="2:16" ht="21">
      <c r="B14" s="491">
        <v>5</v>
      </c>
      <c r="C14" s="247" t="s">
        <v>1305</v>
      </c>
      <c r="D14" s="231">
        <f>D8/D13*100</f>
        <v>16.762076972527822</v>
      </c>
      <c r="E14" s="85"/>
      <c r="F14" s="85"/>
      <c r="G14" s="85"/>
    </row>
    <row r="15" spans="2:16" ht="21">
      <c r="B15" s="492" t="s">
        <v>1306</v>
      </c>
      <c r="C15" s="247" t="s">
        <v>1307</v>
      </c>
      <c r="D15" s="231">
        <f>D9/D13*100</f>
        <v>16.762076972527822</v>
      </c>
      <c r="E15" s="85"/>
      <c r="F15" s="85"/>
      <c r="G15" s="85"/>
    </row>
    <row r="16" spans="2:16" ht="31.5">
      <c r="B16" s="492" t="s">
        <v>1308</v>
      </c>
      <c r="C16" s="493" t="s">
        <v>1309</v>
      </c>
      <c r="D16" s="375"/>
      <c r="E16" s="85"/>
      <c r="F16" s="85"/>
      <c r="G16" s="85"/>
    </row>
    <row r="17" spans="2:7" ht="61.5">
      <c r="B17" s="492" t="s">
        <v>172</v>
      </c>
      <c r="C17" s="493" t="s">
        <v>1310</v>
      </c>
      <c r="D17" s="375"/>
      <c r="E17" s="85"/>
      <c r="F17" s="85"/>
      <c r="G17" s="85"/>
    </row>
    <row r="18" spans="2:7" ht="91.5">
      <c r="B18" s="258" t="s">
        <v>1311</v>
      </c>
      <c r="C18" s="493" t="s">
        <v>1312</v>
      </c>
      <c r="D18" s="375"/>
      <c r="E18" s="85"/>
      <c r="F18" s="85"/>
      <c r="G18" s="85"/>
    </row>
    <row r="19" spans="2:7" ht="21">
      <c r="B19" s="820" t="s">
        <v>1313</v>
      </c>
      <c r="C19" s="821"/>
      <c r="D19" s="822"/>
      <c r="E19" s="85"/>
      <c r="F19" s="85"/>
      <c r="G19" s="85"/>
    </row>
    <row r="20" spans="2:7" ht="21">
      <c r="B20" s="492" t="s">
        <v>587</v>
      </c>
      <c r="C20" s="493" t="s">
        <v>1314</v>
      </c>
      <c r="D20" s="230">
        <f>20.7+6.4</f>
        <v>27.1</v>
      </c>
      <c r="E20" s="85"/>
      <c r="F20" s="85"/>
      <c r="G20" s="85"/>
    </row>
    <row r="21" spans="2:7" ht="21">
      <c r="B21" s="492" t="s">
        <v>589</v>
      </c>
      <c r="C21" s="247" t="s">
        <v>1315</v>
      </c>
      <c r="D21" s="231">
        <f>D20-4</f>
        <v>23.1</v>
      </c>
      <c r="E21" s="85"/>
      <c r="F21" s="85"/>
      <c r="G21" s="85"/>
    </row>
    <row r="22" spans="2:7" ht="21">
      <c r="B22" s="492" t="s">
        <v>591</v>
      </c>
      <c r="C22" s="247" t="s">
        <v>1316</v>
      </c>
      <c r="D22" s="231">
        <f>D20*$D$10/$D$13</f>
        <v>12.526124541973189</v>
      </c>
      <c r="E22" s="85"/>
      <c r="F22" s="85"/>
      <c r="G22" s="85"/>
    </row>
    <row r="23" spans="2:7" ht="21">
      <c r="B23" s="492" t="s">
        <v>593</v>
      </c>
      <c r="C23" s="247" t="s">
        <v>1317</v>
      </c>
      <c r="D23" s="231">
        <f>D21*$D$10/$D$13</f>
        <v>10.677250070833235</v>
      </c>
      <c r="E23" s="85"/>
      <c r="F23" s="85"/>
      <c r="G23" s="85"/>
    </row>
    <row r="24" spans="2:7" ht="21">
      <c r="C24" s="85"/>
      <c r="D24" s="85"/>
      <c r="E24" s="85"/>
      <c r="F24" s="85"/>
      <c r="G24" s="85"/>
    </row>
    <row r="25" spans="2:7" ht="21">
      <c r="C25" s="85"/>
      <c r="D25" s="85"/>
      <c r="E25" s="85"/>
      <c r="F25" s="85"/>
      <c r="G25" s="85"/>
    </row>
    <row r="26" spans="2:7" ht="21">
      <c r="C26" s="85"/>
      <c r="D26" s="85"/>
      <c r="E26" s="85"/>
      <c r="F26" s="85"/>
      <c r="G26" s="85"/>
    </row>
    <row r="27" spans="2:7" ht="21">
      <c r="C27" s="85"/>
      <c r="D27" s="85"/>
      <c r="E27" s="85"/>
      <c r="F27" s="85"/>
      <c r="G27" s="85"/>
    </row>
    <row r="28" spans="2:7" ht="36.6" customHeight="1">
      <c r="C28" s="85"/>
      <c r="D28" s="85"/>
      <c r="E28" s="85"/>
      <c r="F28" s="85"/>
      <c r="G28" s="85"/>
    </row>
    <row r="29" spans="2:7" ht="73.150000000000006" customHeight="1">
      <c r="C29" s="85"/>
      <c r="D29" s="85"/>
      <c r="E29" s="85"/>
      <c r="F29" s="85"/>
      <c r="G29" s="85"/>
    </row>
    <row r="30" spans="2:7" ht="21">
      <c r="C30" s="85"/>
      <c r="D30" s="85"/>
      <c r="E30" s="85"/>
      <c r="F30" s="85"/>
      <c r="G30" s="85"/>
    </row>
    <row r="31" spans="2:7" ht="21">
      <c r="C31" s="85"/>
      <c r="D31" s="85"/>
      <c r="E31" s="85"/>
      <c r="F31" s="85"/>
      <c r="G31" s="85"/>
    </row>
    <row r="32" spans="2:7" ht="21">
      <c r="C32" s="85"/>
      <c r="D32" s="85"/>
      <c r="E32" s="85"/>
      <c r="F32" s="85"/>
      <c r="G32" s="85"/>
    </row>
    <row r="33" spans="3:8" ht="21">
      <c r="C33" s="85"/>
      <c r="D33" s="85"/>
      <c r="E33" s="85"/>
      <c r="F33" s="85"/>
      <c r="G33" s="85"/>
    </row>
    <row r="34" spans="3:8" ht="21">
      <c r="C34" s="85"/>
      <c r="D34" s="85"/>
      <c r="E34" s="85"/>
      <c r="F34" s="85"/>
      <c r="G34" s="85"/>
    </row>
    <row r="35" spans="3:8" ht="21">
      <c r="C35" s="85"/>
      <c r="D35" s="85"/>
      <c r="E35" s="85"/>
      <c r="F35" s="85"/>
      <c r="G35" s="85"/>
    </row>
    <row r="36" spans="3:8" ht="21">
      <c r="C36" s="85"/>
      <c r="D36" s="85"/>
      <c r="E36" s="85"/>
      <c r="F36" s="85"/>
      <c r="G36" s="85"/>
    </row>
    <row r="37" spans="3:8" ht="21">
      <c r="C37" s="85"/>
      <c r="D37" s="85"/>
      <c r="E37" s="85"/>
      <c r="F37" s="85"/>
      <c r="G37" s="85"/>
    </row>
    <row r="38" spans="3:8" ht="21">
      <c r="C38" s="85"/>
      <c r="D38" s="85"/>
      <c r="E38" s="85"/>
      <c r="F38" s="85"/>
      <c r="G38" s="85"/>
    </row>
    <row r="39" spans="3:8" ht="21">
      <c r="C39" s="85"/>
      <c r="D39" s="85"/>
      <c r="E39" s="85"/>
      <c r="F39" s="85"/>
      <c r="G39" s="85"/>
    </row>
    <row r="40" spans="3:8" ht="21">
      <c r="C40" s="85"/>
      <c r="D40" s="85"/>
      <c r="E40" s="85"/>
      <c r="F40" s="85"/>
      <c r="G40" s="85"/>
    </row>
    <row r="41" spans="3:8" ht="21">
      <c r="C41" s="85"/>
      <c r="D41" s="85"/>
      <c r="E41" s="85"/>
      <c r="F41" s="85"/>
      <c r="G41" s="85"/>
    </row>
    <row r="42" spans="3:8" ht="21">
      <c r="C42" s="85"/>
      <c r="D42" s="85"/>
      <c r="E42" s="85"/>
      <c r="F42" s="85"/>
      <c r="G42" s="85"/>
    </row>
    <row r="43" spans="3:8" ht="21">
      <c r="C43" s="85"/>
      <c r="D43" s="85"/>
      <c r="E43" s="85"/>
      <c r="F43" s="85"/>
      <c r="G43" s="85"/>
      <c r="H43" s="75"/>
    </row>
    <row r="44" spans="3:8" ht="21">
      <c r="C44" s="85"/>
      <c r="D44" s="85"/>
      <c r="E44" s="85"/>
      <c r="F44" s="85"/>
      <c r="G44" s="85"/>
    </row>
    <row r="45" spans="3:8" ht="21">
      <c r="C45" s="85"/>
      <c r="D45" s="85"/>
      <c r="E45" s="85"/>
      <c r="F45" s="85"/>
      <c r="G45" s="85"/>
    </row>
    <row r="46" spans="3:8" ht="21">
      <c r="C46" s="85"/>
      <c r="D46" s="85"/>
      <c r="E46" s="85"/>
      <c r="F46" s="85"/>
      <c r="G46" s="85"/>
    </row>
    <row r="47" spans="3:8" ht="21">
      <c r="C47" s="85"/>
      <c r="D47" s="85"/>
      <c r="E47" s="85"/>
      <c r="F47" s="85"/>
      <c r="G47" s="85"/>
    </row>
    <row r="48" spans="3:8" ht="21">
      <c r="C48" s="85"/>
      <c r="D48" s="85"/>
      <c r="E48" s="85"/>
      <c r="F48" s="85"/>
      <c r="G48" s="85"/>
    </row>
    <row r="49" spans="3:7" ht="21">
      <c r="C49" s="85"/>
      <c r="D49" s="85"/>
      <c r="E49" s="85"/>
      <c r="F49" s="85"/>
      <c r="G49" s="85"/>
    </row>
    <row r="50" spans="3:7" ht="21">
      <c r="C50" s="85"/>
      <c r="D50" s="85"/>
      <c r="E50" s="85"/>
      <c r="F50" s="85"/>
      <c r="G50" s="85"/>
    </row>
    <row r="51" spans="3:7" ht="21">
      <c r="C51" s="85"/>
      <c r="D51" s="85"/>
      <c r="E51" s="85"/>
      <c r="F51" s="85"/>
      <c r="G51" s="85"/>
    </row>
    <row r="52" spans="3:7" ht="21">
      <c r="C52" s="85"/>
      <c r="D52" s="85"/>
      <c r="E52" s="85"/>
      <c r="F52" s="85"/>
      <c r="G52" s="85"/>
    </row>
    <row r="53" spans="3:7" ht="21">
      <c r="C53" s="85"/>
      <c r="D53" s="85"/>
      <c r="E53" s="85"/>
      <c r="F53" s="85"/>
      <c r="G53" s="85"/>
    </row>
    <row r="54" spans="3:7" ht="21">
      <c r="C54" s="85"/>
      <c r="D54" s="85"/>
      <c r="E54" s="85"/>
      <c r="F54" s="85"/>
      <c r="G54" s="85"/>
    </row>
    <row r="55" spans="3:7" ht="21">
      <c r="C55" s="85"/>
      <c r="D55" s="85"/>
      <c r="E55" s="85"/>
      <c r="F55" s="85"/>
      <c r="G55" s="85"/>
    </row>
    <row r="56" spans="3:7" ht="21">
      <c r="C56" s="85"/>
      <c r="D56" s="85"/>
      <c r="E56" s="85"/>
      <c r="F56" s="85"/>
      <c r="G56" s="85"/>
    </row>
    <row r="57" spans="3:7" ht="21">
      <c r="C57" s="85"/>
      <c r="D57" s="85"/>
      <c r="E57" s="85"/>
      <c r="F57" s="85"/>
      <c r="G57" s="85"/>
    </row>
    <row r="58" spans="3:7" ht="21">
      <c r="C58" s="85"/>
      <c r="D58" s="85"/>
      <c r="E58" s="85"/>
      <c r="F58" s="85"/>
      <c r="G58" s="85"/>
    </row>
    <row r="59" spans="3:7" ht="21">
      <c r="C59" s="85"/>
      <c r="D59" s="85"/>
      <c r="E59" s="85"/>
      <c r="F59" s="85"/>
      <c r="G59" s="85"/>
    </row>
    <row r="60" spans="3:7" ht="21">
      <c r="C60" s="85"/>
      <c r="D60" s="85"/>
      <c r="E60" s="85"/>
      <c r="F60" s="85"/>
      <c r="G60" s="85"/>
    </row>
    <row r="61" spans="3:7" ht="21">
      <c r="C61" s="85"/>
      <c r="D61" s="85"/>
      <c r="E61" s="85"/>
      <c r="F61" s="85"/>
      <c r="G61" s="85"/>
    </row>
    <row r="62" spans="3:7" ht="21">
      <c r="C62" s="85"/>
      <c r="D62" s="85"/>
      <c r="E62" s="85"/>
      <c r="F62" s="85"/>
      <c r="G62" s="85"/>
    </row>
    <row r="63" spans="3:7" ht="21">
      <c r="C63" s="85"/>
      <c r="D63" s="85"/>
      <c r="E63" s="85"/>
      <c r="F63" s="85"/>
      <c r="G63" s="85"/>
    </row>
    <row r="64" spans="3:7" ht="21">
      <c r="C64" s="85"/>
      <c r="D64" s="85"/>
      <c r="E64" s="85"/>
      <c r="F64" s="85"/>
      <c r="G64" s="85"/>
    </row>
    <row r="65" spans="3:10" ht="21">
      <c r="C65" s="85"/>
      <c r="D65" s="85"/>
      <c r="E65" s="85"/>
      <c r="F65" s="85"/>
      <c r="G65" s="85"/>
    </row>
    <row r="66" spans="3:10" ht="21">
      <c r="C66" s="85"/>
      <c r="D66" s="85"/>
      <c r="E66" s="85"/>
      <c r="F66" s="85"/>
      <c r="G66" s="85"/>
    </row>
    <row r="67" spans="3:10" ht="21">
      <c r="C67" s="85"/>
      <c r="D67" s="85"/>
      <c r="E67" s="85"/>
      <c r="F67" s="85"/>
      <c r="G67" s="85"/>
    </row>
    <row r="68" spans="3:10" ht="21">
      <c r="C68" s="85"/>
      <c r="D68" s="85"/>
      <c r="E68" s="85"/>
      <c r="F68" s="85"/>
      <c r="G68" s="85"/>
      <c r="J68" s="226"/>
    </row>
    <row r="69" spans="3:10" ht="21">
      <c r="C69" s="85"/>
      <c r="D69" s="85"/>
      <c r="E69" s="85"/>
      <c r="F69" s="85"/>
      <c r="G69" s="85"/>
      <c r="J69" s="67"/>
    </row>
    <row r="70" spans="3:10" ht="21">
      <c r="C70" s="85"/>
      <c r="D70" s="85"/>
      <c r="E70" s="85"/>
      <c r="F70" s="85"/>
      <c r="G70" s="85"/>
      <c r="J70" s="67"/>
    </row>
    <row r="71" spans="3:10" ht="21">
      <c r="C71" s="85"/>
      <c r="D71" s="85"/>
      <c r="E71" s="85"/>
      <c r="F71" s="85"/>
      <c r="G71" s="85"/>
    </row>
    <row r="72" spans="3:10" ht="21">
      <c r="C72" s="85"/>
      <c r="D72" s="85"/>
      <c r="E72" s="85"/>
      <c r="F72" s="85"/>
      <c r="G72" s="85"/>
    </row>
    <row r="73" spans="3:10" ht="21">
      <c r="C73" s="85"/>
      <c r="D73" s="85"/>
      <c r="E73" s="85"/>
      <c r="F73" s="85"/>
      <c r="G73" s="85"/>
    </row>
    <row r="74" spans="3:10" ht="21">
      <c r="C74" s="85"/>
      <c r="D74" s="85"/>
      <c r="E74" s="85"/>
      <c r="F74" s="85"/>
      <c r="G74" s="85"/>
    </row>
    <row r="75" spans="3:10" ht="21">
      <c r="C75" s="85"/>
      <c r="D75" s="85"/>
      <c r="E75" s="85"/>
      <c r="F75" s="85"/>
      <c r="G75" s="85"/>
    </row>
    <row r="76" spans="3:10" ht="21">
      <c r="C76" s="85"/>
      <c r="D76" s="85"/>
      <c r="E76" s="85"/>
      <c r="F76" s="85"/>
      <c r="G76" s="85"/>
    </row>
    <row r="77" spans="3:10" ht="21">
      <c r="C77" s="85"/>
      <c r="D77" s="85"/>
      <c r="E77" s="85"/>
      <c r="F77" s="85"/>
      <c r="G77" s="85"/>
    </row>
    <row r="78" spans="3:10" ht="21">
      <c r="C78" s="85"/>
      <c r="D78" s="85"/>
      <c r="E78" s="85"/>
      <c r="F78" s="85"/>
      <c r="G78" s="85"/>
    </row>
    <row r="79" spans="3:10" ht="21">
      <c r="C79" s="85"/>
      <c r="D79" s="85"/>
      <c r="E79" s="85"/>
      <c r="F79" s="85"/>
      <c r="G79" s="85"/>
    </row>
    <row r="80" spans="3:10" ht="21">
      <c r="C80" s="85"/>
      <c r="D80" s="85"/>
      <c r="E80" s="85"/>
      <c r="F80" s="85"/>
      <c r="G80" s="85"/>
    </row>
    <row r="81" spans="3:7" ht="21">
      <c r="C81" s="85"/>
      <c r="D81" s="85"/>
      <c r="E81" s="85"/>
      <c r="F81" s="85"/>
      <c r="G81" s="85"/>
    </row>
    <row r="82" spans="3:7" ht="21">
      <c r="C82" s="85"/>
      <c r="D82" s="85"/>
      <c r="E82" s="85"/>
      <c r="F82" s="85"/>
      <c r="G82" s="85"/>
    </row>
    <row r="83" spans="3:7" ht="21">
      <c r="C83" s="85"/>
      <c r="D83" s="85"/>
      <c r="E83" s="85"/>
      <c r="F83" s="85"/>
      <c r="G83" s="85"/>
    </row>
    <row r="84" spans="3:7" ht="21">
      <c r="C84" s="85"/>
      <c r="D84" s="85"/>
      <c r="E84" s="85"/>
      <c r="F84" s="85"/>
      <c r="G84" s="85"/>
    </row>
    <row r="85" spans="3:7" ht="21">
      <c r="C85" s="85"/>
      <c r="D85" s="85"/>
      <c r="E85" s="85"/>
      <c r="F85" s="85"/>
      <c r="G85" s="85"/>
    </row>
    <row r="86" spans="3:7" ht="21">
      <c r="C86" s="85"/>
      <c r="D86" s="85"/>
      <c r="E86" s="85"/>
      <c r="F86" s="85"/>
      <c r="G86" s="85"/>
    </row>
    <row r="87" spans="3:7" ht="21">
      <c r="C87" s="85"/>
      <c r="D87" s="85"/>
      <c r="E87" s="85"/>
      <c r="F87" s="85"/>
      <c r="G87" s="85"/>
    </row>
    <row r="88" spans="3:7" ht="21">
      <c r="C88" s="85"/>
      <c r="D88" s="85"/>
      <c r="E88" s="85"/>
      <c r="F88" s="85"/>
      <c r="G88" s="85"/>
    </row>
    <row r="89" spans="3:7" ht="21">
      <c r="C89" s="85"/>
      <c r="D89" s="85"/>
      <c r="E89" s="85"/>
      <c r="F89" s="85"/>
      <c r="G89" s="85"/>
    </row>
    <row r="90" spans="3:7" ht="21">
      <c r="C90" s="85"/>
      <c r="D90" s="85"/>
      <c r="E90" s="85"/>
      <c r="F90" s="85"/>
      <c r="G90" s="85"/>
    </row>
    <row r="91" spans="3:7" ht="21">
      <c r="C91" s="85"/>
      <c r="D91" s="85"/>
      <c r="E91" s="85"/>
      <c r="F91" s="85"/>
      <c r="G91" s="85"/>
    </row>
    <row r="92" spans="3:7" ht="21">
      <c r="C92" s="85"/>
      <c r="D92" s="85"/>
      <c r="E92" s="85"/>
      <c r="F92" s="85"/>
      <c r="G92" s="85"/>
    </row>
    <row r="93" spans="3:7" ht="21">
      <c r="C93" s="85"/>
      <c r="D93" s="85"/>
      <c r="E93" s="85"/>
      <c r="F93" s="85"/>
      <c r="G93" s="85"/>
    </row>
    <row r="94" spans="3:7" ht="21">
      <c r="C94" s="85"/>
      <c r="D94" s="85"/>
      <c r="E94" s="85"/>
      <c r="F94" s="85"/>
      <c r="G94" s="85"/>
    </row>
    <row r="95" spans="3:7" ht="21">
      <c r="C95" s="85"/>
      <c r="D95" s="85"/>
      <c r="E95" s="85"/>
      <c r="F95" s="85"/>
      <c r="G95" s="85"/>
    </row>
    <row r="96" spans="3:7" ht="21">
      <c r="C96" s="85"/>
      <c r="D96" s="85"/>
      <c r="E96" s="85"/>
      <c r="F96" s="85"/>
      <c r="G96" s="85"/>
    </row>
    <row r="97" spans="3:7" ht="21">
      <c r="C97" s="85"/>
      <c r="D97" s="85"/>
      <c r="E97" s="85"/>
      <c r="F97" s="85"/>
      <c r="G97" s="85"/>
    </row>
    <row r="98" spans="3:7" ht="21">
      <c r="C98" s="85"/>
      <c r="D98" s="85"/>
      <c r="E98" s="85"/>
      <c r="F98" s="85"/>
      <c r="G98" s="85"/>
    </row>
    <row r="99" spans="3:7" ht="21">
      <c r="C99" s="85"/>
      <c r="D99" s="85"/>
      <c r="E99" s="85"/>
      <c r="F99" s="85"/>
      <c r="G99" s="85"/>
    </row>
    <row r="100" spans="3:7" ht="21">
      <c r="C100" s="85"/>
      <c r="D100" s="85"/>
      <c r="E100" s="85"/>
      <c r="F100" s="85"/>
      <c r="G100" s="85"/>
    </row>
    <row r="101" spans="3:7" ht="21">
      <c r="C101" s="85"/>
      <c r="D101" s="85"/>
      <c r="E101" s="85"/>
      <c r="F101" s="85"/>
      <c r="G101" s="85"/>
    </row>
    <row r="102" spans="3:7" ht="21">
      <c r="C102" s="85"/>
      <c r="D102" s="85"/>
      <c r="E102" s="85"/>
      <c r="F102" s="85"/>
      <c r="G102" s="85"/>
    </row>
    <row r="103" spans="3:7" ht="21">
      <c r="C103" s="85"/>
      <c r="D103" s="85"/>
      <c r="E103" s="85"/>
      <c r="F103" s="85"/>
      <c r="G103" s="85"/>
    </row>
    <row r="104" spans="3:7" ht="21">
      <c r="C104" s="85"/>
      <c r="D104" s="85"/>
      <c r="E104" s="85"/>
      <c r="F104" s="85"/>
      <c r="G104" s="85"/>
    </row>
    <row r="105" spans="3:7" ht="21">
      <c r="C105" s="85"/>
      <c r="D105" s="85"/>
      <c r="E105" s="85"/>
      <c r="F105" s="85"/>
      <c r="G105" s="85"/>
    </row>
    <row r="106" spans="3:7" ht="21">
      <c r="C106" s="85"/>
      <c r="D106" s="85"/>
      <c r="E106" s="85"/>
      <c r="F106" s="85"/>
      <c r="G106" s="85"/>
    </row>
    <row r="107" spans="3:7" ht="21">
      <c r="C107" s="85"/>
      <c r="D107" s="85"/>
      <c r="E107" s="85"/>
      <c r="F107" s="85"/>
      <c r="G107" s="85"/>
    </row>
    <row r="108" spans="3:7" ht="21">
      <c r="C108" s="85"/>
      <c r="D108" s="85"/>
      <c r="E108" s="85"/>
      <c r="F108" s="85"/>
      <c r="G108" s="85"/>
    </row>
    <row r="109" spans="3:7" ht="21">
      <c r="C109" s="85"/>
      <c r="D109" s="85"/>
      <c r="E109" s="85"/>
      <c r="F109" s="85"/>
      <c r="G109" s="85"/>
    </row>
    <row r="110" spans="3:7" ht="21">
      <c r="C110" s="85"/>
      <c r="D110" s="85"/>
      <c r="E110" s="85"/>
      <c r="F110" s="85"/>
      <c r="G110" s="85"/>
    </row>
    <row r="111" spans="3:7" ht="21">
      <c r="C111" s="85"/>
      <c r="D111" s="85"/>
      <c r="E111" s="85"/>
      <c r="F111" s="85"/>
      <c r="G111" s="85"/>
    </row>
    <row r="112" spans="3:7" ht="21">
      <c r="C112" s="85"/>
      <c r="D112" s="85"/>
      <c r="E112" s="85"/>
      <c r="F112" s="85"/>
      <c r="G112" s="85"/>
    </row>
    <row r="113" spans="3:7" ht="21">
      <c r="C113" s="85"/>
      <c r="D113" s="85"/>
      <c r="E113" s="85"/>
      <c r="F113" s="85"/>
      <c r="G113" s="85"/>
    </row>
    <row r="114" spans="3:7" ht="13.5" customHeight="1">
      <c r="C114" s="85"/>
      <c r="D114" s="85"/>
      <c r="E114" s="85"/>
      <c r="F114" s="85"/>
      <c r="G114" s="85"/>
    </row>
    <row r="115" spans="3:7" ht="12" customHeight="1">
      <c r="C115" s="85"/>
      <c r="D115" s="85"/>
      <c r="E115" s="85"/>
      <c r="F115" s="85"/>
      <c r="G115" s="85"/>
    </row>
    <row r="116" spans="3:7" ht="5.0999999999999996" customHeight="1">
      <c r="C116" s="85"/>
      <c r="D116" s="85"/>
      <c r="E116" s="85"/>
      <c r="F116" s="85"/>
      <c r="G116" s="85"/>
    </row>
    <row r="117" spans="3:7" ht="8.25" customHeight="1">
      <c r="C117" s="85"/>
      <c r="D117" s="85"/>
      <c r="E117" s="85"/>
      <c r="F117" s="85"/>
      <c r="G117" s="85"/>
    </row>
    <row r="118" spans="3:7" ht="21">
      <c r="C118" s="85"/>
      <c r="D118" s="85"/>
      <c r="E118" s="85"/>
      <c r="F118" s="85"/>
      <c r="G118" s="85"/>
    </row>
    <row r="119" spans="3:7" ht="21">
      <c r="C119" s="85"/>
      <c r="D119" s="85"/>
      <c r="E119" s="85"/>
      <c r="F119" s="85"/>
      <c r="G119" s="85"/>
    </row>
    <row r="120" spans="3:7" ht="21">
      <c r="C120" s="85"/>
      <c r="D120" s="85"/>
      <c r="E120" s="85"/>
      <c r="F120" s="85"/>
      <c r="G120" s="85"/>
    </row>
    <row r="121" spans="3:7" ht="21">
      <c r="C121" s="85"/>
      <c r="D121" s="85"/>
      <c r="E121" s="85"/>
      <c r="F121" s="85"/>
      <c r="G121" s="85"/>
    </row>
    <row r="122" spans="3:7" ht="21">
      <c r="C122" s="85"/>
      <c r="D122" s="85"/>
      <c r="E122" s="85"/>
      <c r="F122" s="85"/>
      <c r="G122" s="85"/>
    </row>
    <row r="123" spans="3:7" ht="21">
      <c r="C123" s="85"/>
      <c r="D123" s="85"/>
      <c r="E123" s="85"/>
      <c r="F123" s="85"/>
      <c r="G123" s="85"/>
    </row>
    <row r="124" spans="3:7" ht="21">
      <c r="C124" s="85"/>
      <c r="D124" s="85"/>
      <c r="E124" s="85"/>
      <c r="F124" s="85"/>
      <c r="G124" s="85"/>
    </row>
    <row r="125" spans="3:7" ht="21">
      <c r="C125" s="85"/>
      <c r="D125" s="85"/>
      <c r="E125" s="85"/>
      <c r="F125" s="85"/>
      <c r="G125" s="85"/>
    </row>
    <row r="126" spans="3:7" ht="21">
      <c r="C126" s="85"/>
      <c r="D126" s="85"/>
      <c r="E126" s="85"/>
      <c r="F126" s="85"/>
      <c r="G126" s="85"/>
    </row>
  </sheetData>
  <mergeCells count="4">
    <mergeCell ref="B5:C6"/>
    <mergeCell ref="D5:D6"/>
    <mergeCell ref="B7:D7"/>
    <mergeCell ref="B19:D19"/>
  </mergeCells>
  <conditionalFormatting sqref="B18">
    <cfRule type="cellIs" dxfId="2" priority="2" stopIfTrue="1" operator="lessThan">
      <formula>0</formula>
    </cfRule>
  </conditionalFormatting>
  <conditionalFormatting sqref="D16:D18">
    <cfRule type="cellIs" dxfId="1" priority="3" stopIfTrue="1" operator="lessThan">
      <formula>0</formula>
    </cfRule>
  </conditionalFormatting>
  <conditionalFormatting sqref="D20">
    <cfRule type="cellIs" dxfId="0" priority="1" stopIfTrue="1" operator="lessThan">
      <formula>0</formula>
    </cfRule>
  </conditionalFormatting>
  <hyperlinks>
    <hyperlink ref="G2" location="'Index '!A1" display="Return to index" xr:uid="{C5D31452-5C6D-4296-AEB0-0F8C2F8BB7F2}"/>
  </hyperlinks>
  <pageMargins left="0.7" right="0.7" top="0.75" bottom="0.75" header="0.3" footer="0.3"/>
  <ignoredErrors>
    <ignoredError sqref="D11:D12 D22:D23 D1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6727f7-c860-4448-ac5d-cfe2ac4703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7E99F1E426BEF47B4A6793412182BEE" ma:contentTypeVersion="14" ma:contentTypeDescription="Opret et nyt dokument." ma:contentTypeScope="" ma:versionID="986c800024e83fd287638c2dc0e44b8f">
  <xsd:schema xmlns:xsd="http://www.w3.org/2001/XMLSchema" xmlns:xs="http://www.w3.org/2001/XMLSchema" xmlns:p="http://schemas.microsoft.com/office/2006/metadata/properties" xmlns:ns2="626727f7-c860-4448-ac5d-cfe2ac4703f4" targetNamespace="http://schemas.microsoft.com/office/2006/metadata/properties" ma:root="true" ma:fieldsID="399df8df6a9aa736e459c633db57d1b7" ns2:_="">
    <xsd:import namespace="626727f7-c860-4448-ac5d-cfe2ac4703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727f7-c860-4448-ac5d-cfe2ac47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760a7b55-7bb7-4645-ba6c-08c9f20456d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cab9f72-e1d3-4792-b6aa-4d8cb5bd68c8"/>
    <ds:schemaRef ds:uri="http://schemas.microsoft.com/office/2006/metadata/properties"/>
  </ds:schemaRefs>
</ds:datastoreItem>
</file>

<file path=customXml/itemProps3.xml><?xml version="1.0" encoding="utf-8"?>
<ds:datastoreItem xmlns:ds="http://schemas.openxmlformats.org/officeDocument/2006/customXml" ds:itemID="{D6F5718A-8B65-462F-A352-97698309F848}"/>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Navngivne områder</vt:lpstr>
      </vt:variant>
      <vt:variant>
        <vt:i4>20</vt:i4>
      </vt:variant>
    </vt:vector>
  </HeadingPairs>
  <TitlesOfParts>
    <vt:vector size="59" baseType="lpstr">
      <vt:lpstr>Disclaimer</vt:lpstr>
      <vt:lpstr>Attestation</vt:lpstr>
      <vt:lpstr>Index </vt:lpstr>
      <vt:lpstr>1 - EU KM1</vt:lpstr>
      <vt:lpstr>2- EU OV1</vt:lpstr>
      <vt:lpstr>3 - EU CC1</vt:lpstr>
      <vt:lpstr>4 - EU CC2</vt:lpstr>
      <vt:lpstr>5 - EU CCyB1</vt:lpstr>
      <vt:lpstr>6- EU CCyB2</vt:lpstr>
      <vt:lpstr>7 - EU LR1</vt:lpstr>
      <vt:lpstr>8 - EU LR2</vt:lpstr>
      <vt:lpstr>9 - EU LR3</vt:lpstr>
      <vt:lpstr>10 - EU LIQB</vt:lpstr>
      <vt:lpstr>11 - EU LIQ1</vt:lpstr>
      <vt:lpstr>12 - EU LIQ2</vt:lpstr>
      <vt:lpstr>13 - EU CR1</vt:lpstr>
      <vt:lpstr>14 - EU CR1-A</vt:lpstr>
      <vt:lpstr>15 - EU CR2</vt:lpstr>
      <vt:lpstr>16 - EU CQ1</vt:lpstr>
      <vt:lpstr>17 - EU CQ5</vt:lpstr>
      <vt:lpstr>18 - EU CQ7</vt:lpstr>
      <vt:lpstr>19 - EU CR3</vt:lpstr>
      <vt:lpstr>20 - EU CR4</vt:lpstr>
      <vt:lpstr>21 - EU CR5</vt:lpstr>
      <vt:lpstr>22 - EU CCR1</vt:lpstr>
      <vt:lpstr>23 - EU CCR3</vt:lpstr>
      <vt:lpstr>24 - EU CCR5 </vt:lpstr>
      <vt:lpstr>25 - EU CCR8</vt:lpstr>
      <vt:lpstr>26 - EU MR1 </vt:lpstr>
      <vt:lpstr>27 - EU IRRBB1</vt:lpstr>
      <vt:lpstr>28 - Environmental risk</vt:lpstr>
      <vt:lpstr>29 - Social risk</vt:lpstr>
      <vt:lpstr>30 - Governance risk</vt:lpstr>
      <vt:lpstr>31 - transition risk - temp 1</vt:lpstr>
      <vt:lpstr>32 - transition risk - temp 2</vt:lpstr>
      <vt:lpstr>33 - transition risk - temp  3</vt:lpstr>
      <vt:lpstr>34 - transition risk - temp 4</vt:lpstr>
      <vt:lpstr>35 - Physical risk - temp 5 </vt:lpstr>
      <vt:lpstr>36 - EU KM2</vt:lpstr>
      <vt:lpstr>'12 - EU LIQ2'!Udskriftsområde</vt:lpstr>
      <vt:lpstr>'16 - EU CQ1'!Udskriftsområde</vt:lpstr>
      <vt:lpstr>'17 - EU CQ5'!Udskriftsområde</vt:lpstr>
      <vt:lpstr>'2- EU OV1'!Udskriftsområde</vt:lpstr>
      <vt:lpstr>'20 - EU CR4'!Udskriftsområde</vt:lpstr>
      <vt:lpstr>'21 - EU CR5'!Udskriftsområde</vt:lpstr>
      <vt:lpstr>'23 - EU CCR3'!Udskriftsområde</vt:lpstr>
      <vt:lpstr>'26 - EU MR1 '!Udskriftsområde</vt:lpstr>
      <vt:lpstr>'28 - Environmental risk'!Udskriftsområde</vt:lpstr>
      <vt:lpstr>'29 - Social risk'!Udskriftsområde</vt:lpstr>
      <vt:lpstr>'30 - Governance risk'!Udskriftsområde</vt:lpstr>
      <vt:lpstr>'32 - transition risk - temp 2'!Udskriftsområde</vt:lpstr>
      <vt:lpstr>'35 - Physical risk - temp 5 '!Udskriftsområde</vt:lpstr>
      <vt:lpstr>'7 - EU LR1'!Udskriftsområde</vt:lpstr>
      <vt:lpstr>'1 - EU KM1'!Udskriftstitler</vt:lpstr>
      <vt:lpstr>'28 - Environmental risk'!Udskriftstitler</vt:lpstr>
      <vt:lpstr>'29 - Social risk'!Udskriftstitler</vt:lpstr>
      <vt:lpstr>'3 - EU CC1'!Udskriftstitler</vt:lpstr>
      <vt:lpstr>'8 - EU LR2'!Udskriftstitler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2025-08-25T13:31:53Z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0x01010087E99F1E426BEF47B4A6793412182BEE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