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00020-my.sharepoint.com/personal/b204895_al-bank_dk/Documents/"/>
    </mc:Choice>
  </mc:AlternateContent>
  <xr:revisionPtr revIDLastSave="0" documentId="8_{DAD60556-A047-464D-BAFB-590F5A1FEF43}" xr6:coauthVersionLast="47" xr6:coauthVersionMax="47" xr10:uidLastSave="{00000000-0000-0000-0000-000000000000}"/>
  <bookViews>
    <workbookView xWindow="-120" yWindow="-120" windowWidth="29040" windowHeight="17640" xr2:uid="{CE984868-EA66-4F79-9AF6-8B0997063460}"/>
  </bookViews>
  <sheets>
    <sheet name="Content" sheetId="1" r:id="rId1"/>
    <sheet name="Sufficient own funds and solven" sheetId="8" r:id="rId2"/>
    <sheet name="EU KM1" sheetId="2" r:id="rId3"/>
    <sheet name="EU OV1" sheetId="3" r:id="rId4"/>
    <sheet name="EU LIQ 1" sheetId="4" r:id="rId5"/>
    <sheet name="EU LIQ B"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3" l="1"/>
  <c r="E33" i="3"/>
  <c r="E32" i="3"/>
  <c r="E31" i="3"/>
  <c r="E30" i="3"/>
  <c r="E29" i="3"/>
  <c r="E28" i="3"/>
  <c r="E27" i="3"/>
  <c r="E26" i="3"/>
  <c r="E25" i="3"/>
  <c r="E24" i="3"/>
  <c r="E23" i="3"/>
  <c r="E22" i="3"/>
  <c r="E21" i="3"/>
  <c r="E20" i="3"/>
  <c r="E19" i="3"/>
  <c r="E18" i="3"/>
  <c r="E17" i="3"/>
  <c r="E16" i="3"/>
  <c r="E15" i="3"/>
  <c r="E14" i="3"/>
  <c r="E13" i="3"/>
  <c r="E12" i="3"/>
  <c r="E10" i="3"/>
  <c r="E9" i="3"/>
  <c r="E8" i="3"/>
  <c r="E7" i="3"/>
  <c r="E6" i="3"/>
  <c r="E11" i="3"/>
  <c r="C6" i="3"/>
  <c r="D48" i="2"/>
  <c r="D47" i="2"/>
  <c r="E47" i="2"/>
  <c r="C48" i="2"/>
  <c r="C47" i="2"/>
  <c r="E48" i="2"/>
  <c r="C28" i="3"/>
  <c r="C24" i="3"/>
  <c r="F47" i="2"/>
  <c r="F49" i="2" s="1"/>
  <c r="G47" i="2"/>
  <c r="G49" i="2" s="1"/>
  <c r="F48" i="2"/>
  <c r="G48" i="2"/>
  <c r="E49" i="2"/>
</calcChain>
</file>

<file path=xl/sharedStrings.xml><?xml version="1.0" encoding="utf-8"?>
<sst xmlns="http://schemas.openxmlformats.org/spreadsheetml/2006/main" count="246" uniqueCount="230">
  <si>
    <t>EU KM1</t>
  </si>
  <si>
    <t>EU OV1</t>
  </si>
  <si>
    <t>(DKKm)</t>
  </si>
  <si>
    <t>EU-7a</t>
  </si>
  <si>
    <t>EU-7b</t>
  </si>
  <si>
    <t>EU-7c</t>
  </si>
  <si>
    <t>EU-7d</t>
  </si>
  <si>
    <t>EU-8a</t>
  </si>
  <si>
    <t>EU-9a</t>
  </si>
  <si>
    <t>EU-10a</t>
  </si>
  <si>
    <t>EU-11a</t>
  </si>
  <si>
    <t>EU-14a</t>
  </si>
  <si>
    <t>EU-14b</t>
  </si>
  <si>
    <t>EU-14c</t>
  </si>
  <si>
    <t>EU-14d</t>
  </si>
  <si>
    <t>EU-14e</t>
  </si>
  <si>
    <t>EU-16a</t>
  </si>
  <si>
    <t>EU-16b</t>
  </si>
  <si>
    <t>Net Stable Funding Ratio</t>
  </si>
  <si>
    <t>a</t>
  </si>
  <si>
    <t>b</t>
  </si>
  <si>
    <t>c</t>
  </si>
  <si>
    <t>d</t>
  </si>
  <si>
    <t>e</t>
  </si>
  <si>
    <t>f</t>
  </si>
  <si>
    <t>g</t>
  </si>
  <si>
    <t>h</t>
  </si>
  <si>
    <t>DKKm</t>
  </si>
  <si>
    <t>EU-1a</t>
  </si>
  <si>
    <t>EU-1b</t>
  </si>
  <si>
    <t>EU-19a</t>
  </si>
  <si>
    <t>EU-19b</t>
  </si>
  <si>
    <t>EU-20a</t>
  </si>
  <si>
    <t>EU-20b</t>
  </si>
  <si>
    <t>EU-20c</t>
  </si>
  <si>
    <t>(a)</t>
  </si>
  <si>
    <t>(b)</t>
  </si>
  <si>
    <t>(c)</t>
  </si>
  <si>
    <t>(d)</t>
  </si>
  <si>
    <t>(e)</t>
  </si>
  <si>
    <t>(f)</t>
  </si>
  <si>
    <t>(g)</t>
  </si>
  <si>
    <t>Bank</t>
  </si>
  <si>
    <t>Model</t>
  </si>
  <si>
    <t>EU LIQ 1</t>
  </si>
  <si>
    <t>EU LIQ B</t>
  </si>
  <si>
    <t>Both the Arbejdernes Landsbank Group and A/S Arbejdernes Landsbank are obligated to disclose their solvency need every quarter. The Arbejdernes Landsbank Group has also decided to disclose selected risk information (Pillar 3 information) every quarter.</t>
  </si>
  <si>
    <t xml:space="preserve">Disclosure of the solvency need for the Group and for A/S Arbejdernes Landsbank is in accordance with section 4 of the Executive Order on Calculation of Risk Exposures, Own Funds and Solvency Need. Disclosure of selected key risk figures for the Group is in accordance with Article 433a of the European Commission’s Regulation on prudential requirements for credit institutions and investment firms (Pillar 3 information). </t>
  </si>
  <si>
    <t>• A/S Arbejdernes Landsbank (parent company)</t>
  </si>
  <si>
    <t>• Vestjysk Bank A/S (subsidiary)</t>
  </si>
  <si>
    <t>• AL Finans A/S (subsidiary)</t>
  </si>
  <si>
    <t>The Arbejdernes Landsbank Group includes the following companies:</t>
  </si>
  <si>
    <t>• Ejendomsselskabet Sluseholmen A/S (subsidiary)</t>
  </si>
  <si>
    <r>
      <t>Solvency need and selected key risk figures - Pillar 3</t>
    </r>
    <r>
      <rPr>
        <sz val="20"/>
        <rFont val="Calibri"/>
        <family val="2"/>
        <scheme val="minor"/>
      </rPr>
      <t> </t>
    </r>
  </si>
  <si>
    <t>Introduction</t>
  </si>
  <si>
    <t>Contents</t>
  </si>
  <si>
    <t>Sufficient own funds and solvency need as at 31 March 2022</t>
  </si>
  <si>
    <t>Key metrics</t>
  </si>
  <si>
    <t>Overview of total risk exposure amounts</t>
  </si>
  <si>
    <t>Quantitative information of LCR</t>
  </si>
  <si>
    <t>Qualitative information of LCR</t>
  </si>
  <si>
    <t>Sufficient own funds</t>
  </si>
  <si>
    <t xml:space="preserve">Capital to cover credit risk </t>
  </si>
  <si>
    <t>Capital to cover market risk</t>
  </si>
  <si>
    <t>Capital to cover operational risk</t>
  </si>
  <si>
    <t>Capital to cover other risks</t>
  </si>
  <si>
    <t>Sufficient own funds/solvency need, cf. section 124(4) of the Danish Financial Business Act</t>
  </si>
  <si>
    <t>Supplement to sufficient own funds, cf. statutory requirements</t>
  </si>
  <si>
    <t>Sufficient own funds/solvency need, cf. section 124(1) and (2), no. 1, of the Danish Financial Business Act</t>
  </si>
  <si>
    <t>Common Equity Tier 1 capital/Common Equity Tier 1 capital ratio</t>
  </si>
  <si>
    <t>Tier 1 capital/Tier 1 capital ratio</t>
  </si>
  <si>
    <t>Own funds/Capital ratio</t>
  </si>
  <si>
    <t xml:space="preserve">Arbejdernes Landsbank applies the 8+ method to set the individual solvency need for both the Group and the Bank. </t>
  </si>
  <si>
    <t xml:space="preserve">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
  </si>
  <si>
    <r>
      <t>The model is based on the guidelines on sufficient own funds and solvency need for credit institutions (</t>
    </r>
    <r>
      <rPr>
        <i/>
        <sz val="11"/>
        <color rgb="FF000000"/>
        <rFont val="Calibri"/>
        <family val="2"/>
      </rPr>
      <t>Vejledning om tilstrækkelig kapitalgrundlag og solvensbehov for kreditinstitutter</t>
    </r>
    <r>
      <rPr>
        <sz val="11"/>
        <color rgb="FF000000"/>
        <rFont val="Calibri"/>
        <family val="2"/>
      </rPr>
      <t xml:space="preserve">) issued by the Danish FSA. </t>
    </r>
  </si>
  <si>
    <t xml:space="preserve">The solvency need is calculated as the total capital need as a percentage of the total risk exposure calculated according to the provisions of the CRR. </t>
  </si>
  <si>
    <t>Capital to cover credit risk</t>
  </si>
  <si>
    <t>The capital requirement to cover credit risk is calculated as 8% of the risk exposures relating to credit risk plus Tier 2 capital to cover, among others, the following risks:</t>
  </si>
  <si>
    <t>Group</t>
  </si>
  <si>
    <t xml:space="preserve">DKK mill. </t>
  </si>
  <si>
    <t>%</t>
  </si>
  <si>
    <t>1. Concentration risk on the 20 largest exposures</t>
  </si>
  <si>
    <t>2. Large exposures with financial problems</t>
  </si>
  <si>
    <t>3. Sector concentration risk</t>
  </si>
  <si>
    <t>4. Receivables from credit institutions</t>
  </si>
  <si>
    <t>5. Shares etc. outside the trading portfolio</t>
  </si>
  <si>
    <t>6. Other credit risks</t>
  </si>
  <si>
    <t xml:space="preserve">Capital to cover market risk </t>
  </si>
  <si>
    <t>The capital requirement to cover market risk is calculated as 8% of the risk exposures relating to market risk plus Tier 2 capital to cover the following risks:</t>
  </si>
  <si>
    <t>1. Market risk</t>
  </si>
  <si>
    <t>2. Liquidity risks</t>
  </si>
  <si>
    <t>3. Interest-rate risk outside the trading portfolio</t>
  </si>
  <si>
    <t xml:space="preserve">Capital to cover operational risk </t>
  </si>
  <si>
    <t xml:space="preserve">Capital to cover operational risk is calculated according to the Basic Indicator Approach set out in Article 315 of the CRR. The Group makes its own calculations of operational risk based on a model in which the different units in the Bank construct a number of risk scenarios. Furthermore, the risk related to information and communications technology is assessed separately. </t>
  </si>
  <si>
    <t xml:space="preserve">Capital to cover other risks </t>
  </si>
  <si>
    <t>Capital to cover other risks includes assessments of capital requirements for the level of earnings, lending growth, leverage, risk of falling prices on owner-occupied and investment properties, as well as other aspects, including statutory requirements.</t>
  </si>
  <si>
    <t>Disclosure of sufficient own funds and solvency need as at Q3 2022 for Arbejdernes Landsbank, cf. section 4 of the Executive Order on Calculation of Risk Exposures, Own Funds and Solvency Need.</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</si>
  <si>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</si>
  <si>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</si>
  <si>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</si>
  <si>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</si>
  <si>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</si>
  <si>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</si>
  <si>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</si>
  <si>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</si>
  <si>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</si>
  <si>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</si>
  <si>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</si>
  <si>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</si>
  <si>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</si>
  <si>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</si>
  <si>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</si>
  <si>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</si>
  <si>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</si>
  <si>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</si>
  <si>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</si>
  <si>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</si>
  <si>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</si>
  <si>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</si>
  <si>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</si>
  <si>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</si>
  <si>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</si>
  <si>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</si>
  <si>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</si>
  <si>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Total exposure measure</t>
  </si>
  <si>
    <t>Leverage ratio (%)</t>
  </si>
  <si>
    <t>Leverage ratio buffer and overall leverage ratio requirement (as a percentage of total exposure measure)</t>
  </si>
  <si>
    <t xml:space="preserve">Additional own funds requirements to address the risk of excessive leverage (%) </t>
  </si>
  <si>
    <t>Total SREP leverage ratio requirements (%)</t>
  </si>
  <si>
    <t>Leverage ratio buffer requirement (%)</t>
  </si>
  <si>
    <t>Overall leverage ratio requirements (%)</t>
  </si>
  <si>
    <t>Liquidity Coverage Ratio</t>
  </si>
  <si>
    <t>Total high-quality liquid assets (HQLA) (Weighted value - average)</t>
  </si>
  <si>
    <t xml:space="preserve">Cash outflows - Total weighted value </t>
  </si>
  <si>
    <t xml:space="preserve">Cash inflows - Total weighted value </t>
  </si>
  <si>
    <t>Total net cash outflows (adjusted value)</t>
  </si>
  <si>
    <t>Liquidity coverage ratio (%)</t>
  </si>
  <si>
    <t>Total available stable funding</t>
  </si>
  <si>
    <t>Total required stable funding</t>
  </si>
  <si>
    <t>NSFR ratio (%)</t>
  </si>
  <si>
    <t>March 31. 2022</t>
  </si>
  <si>
    <t>September 30. 2022</t>
  </si>
  <si>
    <t>June 30. 2022</t>
  </si>
  <si>
    <t>December 31. 2021</t>
  </si>
  <si>
    <t>September 30. 2021</t>
  </si>
  <si>
    <t xml:space="preserve">EU OV1 - Overview of total risk exposure amounts </t>
  </si>
  <si>
    <t>Credit risk (excluding CCR)</t>
  </si>
  <si>
    <t xml:space="preserve">Of which the standardised approach </t>
  </si>
  <si>
    <t xml:space="preserve">Of which the Foundation IRB (F-IRB) approach </t>
  </si>
  <si>
    <t>Of which:  slotting approach</t>
  </si>
  <si>
    <t xml:space="preserve">Of which the Advanced IRB (A-IRB) approach </t>
  </si>
  <si>
    <t xml:space="preserve">Counterparty credit risk - CCR </t>
  </si>
  <si>
    <t xml:space="preserve">Of which mark to market </t>
  </si>
  <si>
    <t>Of which original exposure</t>
  </si>
  <si>
    <t>Of which internal model method (IMM)</t>
  </si>
  <si>
    <t xml:space="preserve">Of which risk exposure amount for contributions to the default fund of a CCP </t>
  </si>
  <si>
    <t xml:space="preserve">Of which CVA </t>
  </si>
  <si>
    <t xml:space="preserve">Settlement risk </t>
  </si>
  <si>
    <t>Securitisation exposures in the banking book (after the cap)</t>
  </si>
  <si>
    <t xml:space="preserve">Of which IRB approach </t>
  </si>
  <si>
    <t xml:space="preserve">Of which IRB supervisory formula approach (SFA) </t>
  </si>
  <si>
    <t>Of which internal assessment approach (IAA)</t>
  </si>
  <si>
    <t>Of which standardised approach</t>
  </si>
  <si>
    <t xml:space="preserve">Market risk </t>
  </si>
  <si>
    <t xml:space="preserve">Of which IMA </t>
  </si>
  <si>
    <t xml:space="preserve">Large exposures </t>
  </si>
  <si>
    <t xml:space="preserve">Operational risk </t>
  </si>
  <si>
    <t xml:space="preserve">Of which basic indicator approach </t>
  </si>
  <si>
    <t>Of which advanced measurement approach</t>
  </si>
  <si>
    <t>Amounts below the thresholds for deduction (subject to 250% risk weight)</t>
  </si>
  <si>
    <t xml:space="preserve">Floor adjustment </t>
  </si>
  <si>
    <t>Total</t>
  </si>
  <si>
    <t>Risk weighted exposure amounts (RWEAs)</t>
  </si>
  <si>
    <t>Total own funds requirements</t>
  </si>
  <si>
    <t>EU LIQ1 - Quantitative information of Liquidity Coverage Ratio</t>
  </si>
  <si>
    <t>Total unweighted value (average)</t>
  </si>
  <si>
    <t>Total weighted value (average)</t>
  </si>
  <si>
    <t>Sep. 30. 2022</t>
  </si>
  <si>
    <t>Mar. 31. 2022</t>
  </si>
  <si>
    <t>Dec. 31. 2021</t>
  </si>
  <si>
    <t>Quarter ending on (March 31. 2022)</t>
  </si>
  <si>
    <t>Number of data points used in the calculation of averages</t>
  </si>
  <si>
    <t>HIGH-QUALITY LIQUID ASSETS</t>
  </si>
  <si>
    <t>Total high-quality liquid assets (HQLA), Total</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</si>
  <si>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</si>
  <si>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</si>
  <si>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</si>
  <si>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</si>
  <si>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</si>
  <si>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</si>
  <si>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</si>
  <si>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</si>
  <si>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</si>
  <si>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</si>
  <si>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</si>
  <si>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</si>
  <si>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</si>
  <si>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</si>
  <si>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</si>
  <si>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</si>
  <si>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</si>
  <si>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</si>
  <si>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</si>
  <si>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</si>
  <si>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</si>
  <si>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</si>
  <si>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</si>
  <si>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</si>
  <si>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</si>
  <si>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</si>
  <si>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</si>
  <si>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</si>
  <si>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</si>
  <si>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</si>
  <si>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</si>
  <si>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</si>
  <si>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</si>
  <si>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</si>
  <si>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</si>
  <si>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</si>
  <si>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</si>
  <si>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As ot 30. september 2022</t>
  </si>
  <si>
    <t>From and including the end of June 2021, Vestjysk Bank has been included in the Group calculation of the LCR. This means that data from Vestjysk Bank is fully included in the calculation of the average values per. September 30. 2022 and June 30. 2022, while Vestjysk Bank data is partially included in the calculation per March 2022 and December 31. 2021.  Consequently, there are increases in the liquidity buffer, as well as net cash flows, although such that the Group LCR is relatively stable and high, and considerably above the statutory requirement of 100% and the Group's internal target of 130%.</t>
  </si>
  <si>
    <t>The minor quarterly fluctuations in net outflow are primarily due to changed short-term placement needs in the money market, while changes in the liquidity buffer are attributable to fluctuations in the Group's placement needs.</t>
  </si>
  <si>
    <t>Apart from the composition of the Group's liquidity buffer, the primary reason for the high and stable LCR development is the Group’s deposits, where 67.0% are recognised as stable in accordance with the LCR regulation. The high degree of stable deposits result in a corresponding lower net outflow compared with non-stable deposits.</t>
  </si>
  <si>
    <t>The Group's liquidity buffer primarily consists of deposits in the current account, mortgage-credit bonds, as well as government bonds and government-guaranteed bonds, including local government and shipping credit issues. At the end of 2022, total L1 securities accounted for 94% of the Group's liquidity buffer.</t>
  </si>
  <si>
    <t>Payments from derivative exposures represent an insignificant share of the Group’s total net outflows, and cash collateral provided as a result of margin agreements with financial counterparties is not included in the Group’s liquidity buffer.</t>
  </si>
  <si>
    <t>Most of the Group’s liquidity risk is in DKK, while a smaller part of the risk is concentrated in major currencies, i.e. EUR and USD.</t>
  </si>
  <si>
    <t>In addition to regular liquidity forecasts and calculations of the excess liquidity cover, stress tests of the Group’s liquidity in the long term are carried out in order to reveal sensitivity to significant changes in ongoing needs for funding.</t>
  </si>
  <si>
    <t>EU LIQB  qualitative information on LCR, which complements template EU LIQ1.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</si>
</sst>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_ * #,##0_ ;_ * \-#,##0_ ;_ * &quot;-&quot;_ ;_ @_ "/>
    <numFmt numFmtId="168" formatCode="_ &quot;kr.&quot;\ * #,##0.00_ ;_ &quot;kr.&quot;\ * \-#,##0.00_ ;_ &quot;kr.&quot;\ * &quot;-&quot;??_ ;_ @_ "/>
    <numFmt numFmtId="169" formatCode="_ * #,##0.00_ ;_ * \-#,##0.00_ ;_ * &quot;-&quot;??_ ;_ @_ "/>
    <numFmt numFmtId="170"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5"/>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0"/>
      <name val="Arial"/>
      <family val="2"/>
    </font>
    <font>
      <sz val="10"/>
      <name val="Lucida Sans Unicode"/>
      <family val="2"/>
    </font>
    <font>
      <u/>
      <sz val="10"/>
      <name val="Arial"/>
      <family val="2"/>
    </font>
    <font>
      <sz val="14"/>
      <name val="Calibri"/>
      <family val="2"/>
      <scheme val="minor"/>
    </font>
    <font>
      <sz val="11"/>
      <name val="Calibri"/>
      <family val="2"/>
    </font>
    <font>
      <i/>
      <sz val="11"/>
      <name val="Calibri"/>
      <family val="2"/>
      <scheme val="minor"/>
    </font>
    <font>
      <sz val="12"/>
      <name val="Calibri"/>
      <family val="2"/>
      <scheme val="minor"/>
    </font>
    <font>
      <sz val="14"/>
      <color theme="1"/>
      <name val="Calibri"/>
      <family val="2"/>
      <scheme val="minor"/>
    </font>
    <font>
      <sz val="11"/>
      <color rgb="FF000000"/>
      <name val="Calibri"/>
      <family val="2"/>
    </font>
    <font>
      <b/>
      <sz val="20"/>
      <name val="Calibri"/>
      <family val="2"/>
      <scheme val="minor"/>
    </font>
    <font>
      <sz val="20"/>
      <name val="Calibri"/>
      <family val="2"/>
      <scheme val="minor"/>
    </font>
    <font>
      <b/>
      <sz val="11"/>
      <color rgb="FF000000"/>
      <name val="Calibri"/>
      <family val="2"/>
    </font>
    <font>
      <i/>
      <sz val="11"/>
      <color rgb="FF000000"/>
      <name val="Calibri"/>
      <family val="2"/>
    </font>
    <font>
      <sz val="11"/>
      <color rgb="FFF2F2F2"/>
      <name val="Calibri"/>
      <family val="2"/>
    </font>
    <font>
      <sz val="11"/>
      <color rgb="FFFFFFFF"/>
      <name val="Calibri"/>
      <family val="2"/>
    </font>
    <font>
      <b/>
      <i/>
      <sz val="12"/>
      <color rgb="FF000000"/>
      <name val="Times New Roman"/>
      <family val="1"/>
    </font>
    <font>
      <i/>
      <sz val="12"/>
      <color rgb="FF000000"/>
      <name val="Times New Roman"/>
      <family val="1"/>
    </font>
    <font>
      <sz val="11"/>
      <color rgb="FFFFFFFF"/>
      <name val="Calibri"/>
      <family val="2"/>
      <scheme val="minor"/>
    </font>
  </fonts>
  <fills count="12">
    <fill>
      <patternFill patternType="none"/>
    </fill>
    <fill>
      <patternFill patternType="gray125"/>
    </fill>
    <fill>
      <patternFill patternType="mediumGray">
        <fgColor indexed="9"/>
        <bgColor indexed="4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5E788E"/>
        <bgColor indexed="64"/>
      </patternFill>
    </fill>
    <fill>
      <patternFill patternType="solid">
        <fgColor rgb="FFB2BDC8"/>
        <bgColor indexed="64"/>
      </patternFill>
    </fill>
    <fill>
      <patternFill patternType="solid">
        <fgColor rgb="FFD9DDE3"/>
        <bgColor indexed="64"/>
      </patternFill>
    </fill>
    <fill>
      <patternFill patternType="solid">
        <fgColor rgb="FFB2BDC8"/>
        <bgColor rgb="FF000000"/>
      </patternFill>
    </fill>
    <fill>
      <patternFill patternType="solid">
        <fgColor rgb="FF5E788E"/>
        <bgColor rgb="FF000000"/>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theme="0"/>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rgb="FFFFFFFF"/>
      </right>
      <top/>
      <bottom/>
      <diagonal/>
    </border>
  </borders>
  <cellStyleXfs count="14">
    <xf numFmtId="0" fontId="0" fillId="0" borderId="0"/>
    <xf numFmtId="0" fontId="4" fillId="0" borderId="0" applyNumberFormat="0" applyFill="0" applyBorder="0" applyAlignment="0" applyProtection="0"/>
    <xf numFmtId="168" fontId="1" fillId="0" borderId="0" applyFont="0" applyFill="0" applyBorder="0" applyAlignment="0" applyProtection="0"/>
    <xf numFmtId="0" fontId="10" fillId="0" borderId="0">
      <alignment vertical="center"/>
    </xf>
    <xf numFmtId="168" fontId="10" fillId="0" borderId="0" applyFont="0" applyFill="0" applyBorder="0" applyAlignment="0" applyProtection="0">
      <alignment vertical="center"/>
    </xf>
    <xf numFmtId="0" fontId="11" fillId="0" borderId="0"/>
    <xf numFmtId="49" fontId="12" fillId="2" borderId="4">
      <alignment vertical="center"/>
    </xf>
    <xf numFmtId="43" fontId="10" fillId="0" borderId="0" applyFont="0" applyFill="0" applyBorder="0" applyAlignment="0" applyProtection="0"/>
    <xf numFmtId="9" fontId="10" fillId="0" borderId="0" applyFont="0" applyFill="0" applyBorder="0" applyAlignment="0" applyProtection="0"/>
    <xf numFmtId="169" fontId="1" fillId="0" borderId="0" applyFont="0" applyFill="0" applyBorder="0" applyAlignment="0" applyProtection="0"/>
    <xf numFmtId="0" fontId="10" fillId="0" borderId="0">
      <alignment vertical="center"/>
    </xf>
    <xf numFmtId="3" fontId="10" fillId="3" borderId="1" applyFont="0">
      <alignment horizontal="right" vertical="center"/>
      <protection locked="0"/>
    </xf>
    <xf numFmtId="0" fontId="10" fillId="0" borderId="0"/>
    <xf numFmtId="9"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vertical="center"/>
    </xf>
    <xf numFmtId="0" fontId="5" fillId="0" borderId="0" xfId="0" applyFont="1"/>
    <xf numFmtId="0" fontId="0" fillId="0" borderId="0" xfId="0" applyAlignment="1">
      <alignment horizontal="right"/>
    </xf>
    <xf numFmtId="0" fontId="0" fillId="0" borderId="0" xfId="0" applyAlignment="1">
      <alignment horizontal="left"/>
    </xf>
    <xf numFmtId="0" fontId="3" fillId="0" borderId="0" xfId="0" applyFont="1" applyAlignment="1">
      <alignment horizontal="right"/>
    </xf>
    <xf numFmtId="0" fontId="0" fillId="0" borderId="1" xfId="0" applyBorder="1" applyAlignment="1">
      <alignment horizontal="center" vertical="center"/>
    </xf>
    <xf numFmtId="166" fontId="0" fillId="0" borderId="1" xfId="0" applyNumberFormat="1" applyBorder="1" applyAlignment="1">
      <alignment horizontal="right"/>
    </xf>
    <xf numFmtId="165" fontId="0" fillId="0" borderId="1" xfId="0" applyNumberFormat="1" applyBorder="1" applyAlignment="1">
      <alignment horizontal="right"/>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0" xfId="0" applyFont="1" applyAlignment="1">
      <alignment horizontal="left"/>
    </xf>
    <xf numFmtId="0" fontId="13" fillId="0" borderId="0" xfId="0" applyFont="1"/>
    <xf numFmtId="0" fontId="3" fillId="0" borderId="0" xfId="0" applyFont="1"/>
    <xf numFmtId="0" fontId="9" fillId="0" borderId="1" xfId="0" applyFont="1" applyBorder="1" applyAlignment="1">
      <alignment horizontal="center" vertical="center"/>
    </xf>
    <xf numFmtId="0" fontId="9" fillId="0" borderId="1" xfId="0" applyFont="1" applyBorder="1" applyAlignment="1">
      <alignment horizontal="right" wrapText="1"/>
    </xf>
    <xf numFmtId="3" fontId="0" fillId="0" borderId="1" xfId="0" applyNumberFormat="1" applyBorder="1" applyAlignment="1">
      <alignment vertical="center"/>
    </xf>
    <xf numFmtId="167" fontId="0" fillId="0" borderId="1" xfId="0" applyNumberFormat="1" applyBorder="1" applyAlignment="1">
      <alignment vertical="center"/>
    </xf>
    <xf numFmtId="0" fontId="9" fillId="0" borderId="1" xfId="0" applyFont="1" applyBorder="1" applyAlignment="1">
      <alignment horizontal="left" vertical="center" wrapText="1"/>
    </xf>
    <xf numFmtId="0" fontId="4" fillId="0" borderId="0" xfId="1" applyBorder="1"/>
    <xf numFmtId="3" fontId="0" fillId="4" borderId="1" xfId="0" applyNumberFormat="1" applyFill="1" applyBorder="1"/>
    <xf numFmtId="0" fontId="8" fillId="0" borderId="1" xfId="0" applyFont="1" applyBorder="1" applyAlignment="1">
      <alignment vertical="center" wrapText="1"/>
    </xf>
    <xf numFmtId="0" fontId="8" fillId="0" borderId="1" xfId="0" applyFont="1" applyBorder="1" applyAlignment="1">
      <alignment vertical="center"/>
    </xf>
    <xf numFmtId="0" fontId="9" fillId="0" borderId="9"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left" vertical="center" indent="1"/>
    </xf>
    <xf numFmtId="9" fontId="0" fillId="0" borderId="1" xfId="13" applyFont="1" applyBorder="1" applyAlignment="1">
      <alignment vertical="center"/>
    </xf>
    <xf numFmtId="0" fontId="9" fillId="0" borderId="1" xfId="0" applyFont="1" applyBorder="1" applyAlignment="1">
      <alignment horizontal="center" wrapText="1"/>
    </xf>
    <xf numFmtId="9" fontId="0" fillId="0" borderId="1" xfId="13" applyFont="1" applyBorder="1" applyAlignment="1">
      <alignment horizontal="right"/>
    </xf>
    <xf numFmtId="3" fontId="0" fillId="0" borderId="0" xfId="0" applyNumberFormat="1"/>
    <xf numFmtId="10" fontId="0" fillId="0" borderId="1" xfId="0" applyNumberFormat="1" applyBorder="1" applyAlignment="1">
      <alignment horizontal="right"/>
    </xf>
    <xf numFmtId="0" fontId="17" fillId="0" borderId="9" xfId="0" applyFont="1" applyBorder="1"/>
    <xf numFmtId="0" fontId="0" fillId="0" borderId="14" xfId="0" applyBorder="1"/>
    <xf numFmtId="0" fontId="3" fillId="6" borderId="1" xfId="0" applyFont="1" applyFill="1" applyBorder="1" applyAlignment="1">
      <alignment horizontal="center"/>
    </xf>
    <xf numFmtId="0" fontId="0" fillId="6" borderId="1" xfId="0" applyFill="1" applyBorder="1" applyAlignment="1">
      <alignment horizontal="center"/>
    </xf>
    <xf numFmtId="49" fontId="3" fillId="6" borderId="1" xfId="0" quotePrefix="1" applyNumberFormat="1" applyFont="1" applyFill="1" applyBorder="1" applyAlignment="1">
      <alignment horizontal="center" wrapText="1"/>
    </xf>
    <xf numFmtId="0" fontId="6" fillId="7" borderId="16" xfId="0" applyFont="1" applyFill="1" applyBorder="1" applyAlignment="1">
      <alignment vertical="center" wrapText="1"/>
    </xf>
    <xf numFmtId="0" fontId="3" fillId="6" borderId="6" xfId="0" applyFont="1" applyFill="1" applyBorder="1" applyAlignment="1">
      <alignment horizontal="left" vertical="top"/>
    </xf>
    <xf numFmtId="0" fontId="0" fillId="6" borderId="7" xfId="0" applyFill="1" applyBorder="1"/>
    <xf numFmtId="0" fontId="3" fillId="6" borderId="11" xfId="0" applyFont="1" applyFill="1" applyBorder="1" applyAlignment="1">
      <alignment horizontal="left" vertical="top"/>
    </xf>
    <xf numFmtId="0" fontId="0" fillId="6" borderId="12" xfId="0" applyFill="1" applyBorder="1"/>
    <xf numFmtId="49" fontId="3" fillId="6" borderId="13" xfId="0" quotePrefix="1" applyNumberFormat="1" applyFont="1" applyFill="1" applyBorder="1" applyAlignment="1">
      <alignment horizontal="right" wrapText="1"/>
    </xf>
    <xf numFmtId="49" fontId="3" fillId="6" borderId="13" xfId="0" applyNumberFormat="1" applyFont="1" applyFill="1" applyBorder="1" applyAlignment="1">
      <alignment horizontal="right" wrapText="1"/>
    </xf>
    <xf numFmtId="0" fontId="3" fillId="6" borderId="6" xfId="0" applyFont="1" applyFill="1" applyBorder="1" applyAlignment="1">
      <alignment horizontal="left"/>
    </xf>
    <xf numFmtId="0" fontId="3" fillId="6" borderId="7" xfId="0" applyFont="1" applyFill="1" applyBorder="1"/>
    <xf numFmtId="0" fontId="0" fillId="7" borderId="0" xfId="0" applyFill="1"/>
    <xf numFmtId="167" fontId="0" fillId="7" borderId="0" xfId="0" applyNumberFormat="1" applyFill="1"/>
    <xf numFmtId="167" fontId="0" fillId="7" borderId="0" xfId="0" applyNumberFormat="1" applyFill="1" applyAlignment="1">
      <alignment vertical="center"/>
    </xf>
    <xf numFmtId="167" fontId="2" fillId="7" borderId="0" xfId="0" applyNumberFormat="1" applyFont="1" applyFill="1" applyAlignment="1">
      <alignment vertical="center"/>
    </xf>
    <xf numFmtId="0" fontId="3" fillId="6" borderId="9" xfId="0" applyFont="1" applyFill="1" applyBorder="1" applyAlignment="1">
      <alignment horizontal="left"/>
    </xf>
    <xf numFmtId="0" fontId="3" fillId="6" borderId="16" xfId="0" applyFont="1" applyFill="1" applyBorder="1"/>
    <xf numFmtId="0" fontId="3" fillId="6" borderId="14" xfId="0" applyFont="1" applyFill="1" applyBorder="1" applyAlignment="1">
      <alignment horizontal="center" vertical="center" wrapText="1"/>
    </xf>
    <xf numFmtId="0" fontId="18" fillId="0" borderId="1" xfId="0" applyFont="1" applyBorder="1" applyAlignment="1">
      <alignment horizontal="right" wrapText="1"/>
    </xf>
    <xf numFmtId="0" fontId="18" fillId="0" borderId="14" xfId="0" applyFont="1" applyBorder="1" applyAlignment="1">
      <alignment horizontal="right" wrapText="1"/>
    </xf>
    <xf numFmtId="0" fontId="18" fillId="0" borderId="5" xfId="0" applyFont="1" applyBorder="1" applyAlignment="1">
      <alignment horizontal="right" wrapText="1"/>
    </xf>
    <xf numFmtId="0" fontId="18" fillId="0" borderId="15" xfId="0" applyFont="1" applyBorder="1" applyAlignment="1">
      <alignment horizontal="right" wrapText="1"/>
    </xf>
    <xf numFmtId="165" fontId="18" fillId="0" borderId="1" xfId="0" applyNumberFormat="1" applyFont="1" applyBorder="1" applyAlignment="1">
      <alignment horizontal="right" wrapText="1"/>
    </xf>
    <xf numFmtId="165" fontId="18" fillId="0" borderId="14" xfId="0" applyNumberFormat="1" applyFont="1" applyBorder="1" applyAlignment="1">
      <alignment horizontal="right" wrapText="1"/>
    </xf>
    <xf numFmtId="165" fontId="18" fillId="0" borderId="5" xfId="0" applyNumberFormat="1" applyFont="1" applyBorder="1" applyAlignment="1">
      <alignment horizontal="right" wrapText="1"/>
    </xf>
    <xf numFmtId="165" fontId="18" fillId="0" borderId="15" xfId="0" applyNumberFormat="1" applyFont="1" applyBorder="1" applyAlignment="1">
      <alignment horizontal="right" wrapText="1"/>
    </xf>
    <xf numFmtId="166" fontId="9" fillId="0" borderId="1" xfId="0" applyNumberFormat="1" applyFont="1" applyBorder="1" applyAlignment="1">
      <alignment horizontal="right"/>
    </xf>
    <xf numFmtId="166" fontId="18" fillId="0" borderId="1" xfId="0" applyNumberFormat="1" applyFont="1" applyBorder="1" applyAlignment="1">
      <alignment horizontal="right" wrapText="1"/>
    </xf>
    <xf numFmtId="166" fontId="18" fillId="0" borderId="14" xfId="0" applyNumberFormat="1" applyFont="1" applyBorder="1" applyAlignment="1">
      <alignment horizontal="right" wrapText="1"/>
    </xf>
    <xf numFmtId="166" fontId="18" fillId="0" borderId="5" xfId="0" applyNumberFormat="1" applyFont="1" applyBorder="1" applyAlignment="1">
      <alignment horizontal="right" wrapText="1"/>
    </xf>
    <xf numFmtId="166" fontId="18" fillId="0" borderId="15" xfId="0" applyNumberFormat="1" applyFont="1" applyBorder="1" applyAlignment="1">
      <alignment horizontal="right" wrapText="1"/>
    </xf>
    <xf numFmtId="166" fontId="0" fillId="0" borderId="1" xfId="0" applyNumberFormat="1" applyBorder="1" applyAlignment="1">
      <alignment horizontal="right" vertical="center"/>
    </xf>
    <xf numFmtId="165" fontId="0" fillId="7" borderId="1" xfId="0" applyNumberFormat="1" applyFill="1" applyBorder="1"/>
    <xf numFmtId="165" fontId="0" fillId="0" borderId="1" xfId="0" applyNumberFormat="1" applyBorder="1"/>
    <xf numFmtId="165" fontId="0" fillId="8" borderId="1" xfId="0" applyNumberFormat="1" applyFill="1" applyBorder="1"/>
    <xf numFmtId="3" fontId="0" fillId="8" borderId="1" xfId="0" applyNumberFormat="1" applyFill="1" applyBorder="1" applyAlignment="1">
      <alignment vertical="center"/>
    </xf>
    <xf numFmtId="3" fontId="2" fillId="8" borderId="1" xfId="0" applyNumberFormat="1" applyFont="1" applyFill="1" applyBorder="1" applyAlignment="1">
      <alignment vertical="center"/>
    </xf>
    <xf numFmtId="3" fontId="0" fillId="8" borderId="1" xfId="0" applyNumberFormat="1" applyFill="1" applyBorder="1"/>
    <xf numFmtId="165" fontId="18" fillId="5" borderId="1" xfId="0" applyNumberFormat="1" applyFont="1" applyFill="1" applyBorder="1" applyAlignment="1">
      <alignment horizontal="right" wrapText="1"/>
    </xf>
    <xf numFmtId="0" fontId="18" fillId="5" borderId="1" xfId="0" applyFont="1" applyFill="1" applyBorder="1" applyAlignment="1">
      <alignment horizontal="right" wrapText="1"/>
    </xf>
    <xf numFmtId="0" fontId="18" fillId="5" borderId="5" xfId="0" applyFont="1" applyFill="1" applyBorder="1" applyAlignment="1">
      <alignment horizontal="right" wrapText="1"/>
    </xf>
    <xf numFmtId="166" fontId="14" fillId="0" borderId="5" xfId="0" applyNumberFormat="1" applyFont="1" applyBorder="1" applyAlignment="1">
      <alignment horizontal="right" wrapText="1"/>
    </xf>
    <xf numFmtId="166" fontId="14" fillId="0" borderId="15" xfId="0" applyNumberFormat="1" applyFont="1" applyBorder="1" applyAlignment="1">
      <alignment horizontal="right" wrapText="1"/>
    </xf>
    <xf numFmtId="165" fontId="14" fillId="0" borderId="14" xfId="0" applyNumberFormat="1" applyFont="1" applyBorder="1" applyAlignment="1">
      <alignment horizontal="right" wrapText="1"/>
    </xf>
    <xf numFmtId="166" fontId="14" fillId="0" borderId="1" xfId="0" applyNumberFormat="1" applyFont="1" applyBorder="1" applyAlignment="1">
      <alignment wrapText="1"/>
    </xf>
    <xf numFmtId="166" fontId="14" fillId="0" borderId="14" xfId="0" applyNumberFormat="1" applyFont="1" applyBorder="1" applyAlignment="1">
      <alignment wrapText="1"/>
    </xf>
    <xf numFmtId="166" fontId="14" fillId="0" borderId="5" xfId="0" applyNumberFormat="1" applyFont="1" applyBorder="1" applyAlignment="1">
      <alignment wrapText="1"/>
    </xf>
    <xf numFmtId="166" fontId="14" fillId="0" borderId="15" xfId="0" applyNumberFormat="1" applyFont="1" applyBorder="1" applyAlignment="1">
      <alignment wrapText="1"/>
    </xf>
    <xf numFmtId="164" fontId="18" fillId="0" borderId="1" xfId="0" applyNumberFormat="1" applyFont="1" applyBorder="1" applyAlignment="1">
      <alignment horizontal="right" wrapText="1"/>
    </xf>
    <xf numFmtId="164" fontId="18" fillId="0" borderId="5" xfId="0" applyNumberFormat="1" applyFont="1" applyBorder="1" applyAlignment="1">
      <alignment horizontal="right" wrapText="1"/>
    </xf>
    <xf numFmtId="166" fontId="18" fillId="5" borderId="1" xfId="0" applyNumberFormat="1" applyFont="1" applyFill="1" applyBorder="1" applyAlignment="1">
      <alignment horizontal="right" wrapText="1"/>
    </xf>
    <xf numFmtId="165" fontId="0" fillId="0" borderId="0" xfId="0" applyNumberFormat="1"/>
    <xf numFmtId="0" fontId="6" fillId="7" borderId="0" xfId="0" applyFont="1" applyFill="1" applyAlignment="1">
      <alignment vertical="center" wrapText="1"/>
    </xf>
    <xf numFmtId="3" fontId="0" fillId="7" borderId="0" xfId="0" applyNumberFormat="1" applyFill="1" applyAlignment="1">
      <alignment horizontal="right"/>
    </xf>
    <xf numFmtId="3" fontId="0" fillId="7" borderId="3" xfId="0" applyNumberFormat="1" applyFill="1" applyBorder="1" applyAlignment="1">
      <alignment horizontal="right"/>
    </xf>
    <xf numFmtId="0" fontId="6" fillId="7" borderId="14" xfId="0" applyFont="1" applyFill="1" applyBorder="1" applyAlignment="1">
      <alignment vertical="center" wrapText="1"/>
    </xf>
    <xf numFmtId="0" fontId="6" fillId="7" borderId="3" xfId="0" applyFont="1" applyFill="1" applyBorder="1" applyAlignment="1">
      <alignment vertical="center" wrapText="1"/>
    </xf>
    <xf numFmtId="0" fontId="19" fillId="0" borderId="0" xfId="0" applyFont="1" applyAlignment="1">
      <alignment horizontal="left" vertical="center" wrapText="1"/>
    </xf>
    <xf numFmtId="0" fontId="7" fillId="0" borderId="0" xfId="0" applyFont="1"/>
    <xf numFmtId="0" fontId="8" fillId="0" borderId="0" xfId="0" applyFont="1" applyAlignment="1">
      <alignment horizontal="left" vertical="center" wrapText="1"/>
    </xf>
    <xf numFmtId="0" fontId="9" fillId="0" borderId="0" xfId="0" applyFont="1" applyAlignment="1">
      <alignment horizontal="left" vertical="center" wrapText="1"/>
    </xf>
    <xf numFmtId="0" fontId="18" fillId="5" borderId="0" xfId="0" applyFont="1" applyFill="1" applyAlignment="1">
      <alignment vertical="center"/>
    </xf>
    <xf numFmtId="0" fontId="21" fillId="5" borderId="16" xfId="0" applyFont="1" applyFill="1" applyBorder="1" applyAlignment="1">
      <alignment vertical="center"/>
    </xf>
    <xf numFmtId="0" fontId="18" fillId="5" borderId="0" xfId="0" applyFont="1" applyFill="1" applyAlignment="1">
      <alignment vertical="center" wrapText="1"/>
    </xf>
    <xf numFmtId="0" fontId="21" fillId="5" borderId="0" xfId="0" applyFont="1" applyFill="1" applyAlignment="1">
      <alignment vertical="center"/>
    </xf>
    <xf numFmtId="0" fontId="24" fillId="6" borderId="0" xfId="0" applyFont="1" applyFill="1" applyAlignment="1">
      <alignment horizontal="right" vertical="center"/>
    </xf>
    <xf numFmtId="165" fontId="18" fillId="5" borderId="0" xfId="0" applyNumberFormat="1" applyFont="1" applyFill="1" applyAlignment="1">
      <alignment horizontal="right" vertical="center"/>
    </xf>
    <xf numFmtId="170" fontId="18" fillId="5" borderId="0" xfId="13" applyNumberFormat="1" applyFont="1" applyFill="1" applyAlignment="1">
      <alignment horizontal="right" vertical="center"/>
    </xf>
    <xf numFmtId="165" fontId="21" fillId="5" borderId="16" xfId="0" applyNumberFormat="1" applyFont="1" applyFill="1" applyBorder="1" applyAlignment="1">
      <alignment horizontal="right" vertical="center"/>
    </xf>
    <xf numFmtId="170" fontId="21" fillId="5" borderId="16" xfId="13" applyNumberFormat="1" applyFont="1" applyFill="1" applyBorder="1" applyAlignment="1">
      <alignment horizontal="right" vertical="center"/>
    </xf>
    <xf numFmtId="0" fontId="18" fillId="5" borderId="0" xfId="0" applyFont="1" applyFill="1" applyAlignment="1">
      <alignment horizontal="right" vertical="center"/>
    </xf>
    <xf numFmtId="0" fontId="25" fillId="5" borderId="0" xfId="0" applyFont="1" applyFill="1" applyAlignment="1">
      <alignment vertical="center"/>
    </xf>
    <xf numFmtId="0" fontId="26" fillId="5" borderId="17" xfId="0" applyFont="1" applyFill="1" applyBorder="1" applyAlignment="1">
      <alignment horizontal="right" vertical="center"/>
    </xf>
    <xf numFmtId="0" fontId="14" fillId="0" borderId="0" xfId="0" applyFont="1" applyAlignment="1">
      <alignment vertical="center"/>
    </xf>
    <xf numFmtId="0" fontId="18" fillId="5" borderId="7" xfId="0" applyFont="1" applyFill="1" applyBorder="1" applyAlignment="1">
      <alignment vertical="center"/>
    </xf>
    <xf numFmtId="165" fontId="18" fillId="5" borderId="7" xfId="0" applyNumberFormat="1" applyFont="1" applyFill="1" applyBorder="1" applyAlignment="1">
      <alignment horizontal="right" vertical="center"/>
    </xf>
    <xf numFmtId="170" fontId="18" fillId="5" borderId="7" xfId="13" applyNumberFormat="1" applyFont="1" applyFill="1" applyBorder="1" applyAlignment="1">
      <alignment horizontal="right" vertical="center"/>
    </xf>
    <xf numFmtId="0" fontId="6" fillId="9" borderId="2" xfId="0" applyFont="1" applyFill="1" applyBorder="1" applyAlignment="1">
      <alignment horizontal="center"/>
    </xf>
    <xf numFmtId="0" fontId="6" fillId="9" borderId="0" xfId="0" applyFont="1" applyFill="1" applyAlignment="1">
      <alignment vertical="center" wrapText="1"/>
    </xf>
    <xf numFmtId="0" fontId="6" fillId="9" borderId="9" xfId="0" applyFont="1" applyFill="1" applyBorder="1" applyAlignment="1">
      <alignment vertical="center" wrapText="1"/>
    </xf>
    <xf numFmtId="0" fontId="6" fillId="9" borderId="16" xfId="0" applyFont="1" applyFill="1" applyBorder="1" applyAlignment="1">
      <alignment vertical="center" wrapText="1"/>
    </xf>
    <xf numFmtId="0" fontId="6" fillId="9" borderId="2" xfId="0" applyFont="1" applyFill="1" applyBorder="1" applyAlignment="1">
      <alignment vertical="center" wrapText="1"/>
    </xf>
    <xf numFmtId="0" fontId="7" fillId="0" borderId="1" xfId="0" applyFont="1" applyBorder="1" applyAlignment="1">
      <alignment horizontal="center" vertical="center"/>
    </xf>
    <xf numFmtId="0" fontId="6" fillId="9" borderId="1" xfId="0" applyFont="1" applyFill="1" applyBorder="1" applyAlignment="1">
      <alignment horizontal="center"/>
    </xf>
    <xf numFmtId="0" fontId="6" fillId="9" borderId="1" xfId="0" applyFont="1" applyFill="1" applyBorder="1" applyAlignment="1">
      <alignment vertical="center" wrapText="1"/>
    </xf>
    <xf numFmtId="0" fontId="9" fillId="0" borderId="1" xfId="0" applyFont="1" applyBorder="1" applyAlignment="1">
      <alignment horizontal="left" vertical="center" wrapText="1" indent="1"/>
    </xf>
    <xf numFmtId="0" fontId="7" fillId="0" borderId="1" xfId="0" applyFont="1" applyBorder="1" applyAlignment="1">
      <alignment horizontal="center"/>
    </xf>
    <xf numFmtId="0" fontId="27" fillId="10" borderId="8" xfId="0" applyFont="1" applyFill="1" applyBorder="1" applyAlignment="1">
      <alignment horizontal="center" vertical="center" wrapText="1"/>
    </xf>
    <xf numFmtId="0" fontId="7" fillId="11" borderId="1" xfId="0" applyFont="1" applyFill="1" applyBorder="1" applyAlignment="1">
      <alignment vertical="center" wrapText="1"/>
    </xf>
    <xf numFmtId="0" fontId="8" fillId="9" borderId="2" xfId="0" applyFont="1" applyFill="1" applyBorder="1" applyAlignment="1">
      <alignment horizontal="left" vertical="center"/>
    </xf>
    <xf numFmtId="0" fontId="7" fillId="9" borderId="0" xfId="0" applyFont="1" applyFill="1"/>
    <xf numFmtId="0" fontId="7" fillId="0" borderId="9" xfId="0" applyFont="1" applyBorder="1" applyAlignment="1">
      <alignment horizontal="center" vertical="center"/>
    </xf>
    <xf numFmtId="0" fontId="15" fillId="11" borderId="1" xfId="0" applyFont="1" applyFill="1" applyBorder="1" applyAlignment="1">
      <alignment vertical="center" wrapText="1"/>
    </xf>
    <xf numFmtId="0" fontId="6" fillId="0" borderId="9" xfId="0" applyFont="1" applyBorder="1" applyAlignment="1">
      <alignment horizontal="center" vertical="center"/>
    </xf>
    <xf numFmtId="0" fontId="6" fillId="0" borderId="1" xfId="0" applyFont="1" applyBorder="1"/>
    <xf numFmtId="0" fontId="9" fillId="11" borderId="1" xfId="0" applyFont="1" applyFill="1" applyBorder="1" applyAlignment="1">
      <alignment vertical="center" wrapText="1"/>
    </xf>
    <xf numFmtId="0" fontId="6" fillId="0" borderId="1" xfId="0" applyFont="1" applyBorder="1" applyAlignment="1">
      <alignment horizontal="center" vertical="center"/>
    </xf>
    <xf numFmtId="0" fontId="6" fillId="9" borderId="2" xfId="0" applyFont="1" applyFill="1" applyBorder="1"/>
    <xf numFmtId="0" fontId="16" fillId="11" borderId="1" xfId="0" applyFont="1" applyFill="1" applyBorder="1" applyAlignment="1">
      <alignment vertical="center" wrapText="1"/>
    </xf>
    <xf numFmtId="0" fontId="9" fillId="0" borderId="0" xfId="0" applyFont="1" applyAlignment="1">
      <alignment horizontal="left" vertical="center" wrapText="1"/>
    </xf>
    <xf numFmtId="0" fontId="18" fillId="5" borderId="0" xfId="0" applyFont="1" applyFill="1" applyAlignment="1">
      <alignment vertical="center" wrapText="1"/>
    </xf>
    <xf numFmtId="0" fontId="21" fillId="5" borderId="16" xfId="0" applyFont="1" applyFill="1" applyBorder="1" applyAlignment="1">
      <alignment vertical="center"/>
    </xf>
    <xf numFmtId="0" fontId="18" fillId="5" borderId="12" xfId="0" applyFont="1" applyFill="1" applyBorder="1" applyAlignment="1">
      <alignment vertical="center" wrapText="1"/>
    </xf>
    <xf numFmtId="0" fontId="21" fillId="5" borderId="0" xfId="0" applyFont="1" applyFill="1" applyAlignment="1">
      <alignment vertical="center"/>
    </xf>
    <xf numFmtId="0" fontId="23" fillId="6" borderId="0" xfId="0" applyFont="1" applyFill="1" applyAlignment="1">
      <alignment vertical="center" wrapText="1"/>
    </xf>
    <xf numFmtId="0" fontId="23" fillId="6" borderId="0" xfId="0" applyFont="1" applyFill="1" applyAlignment="1">
      <alignment horizontal="center" vertical="center"/>
    </xf>
    <xf numFmtId="0" fontId="27" fillId="10" borderId="10" xfId="0" applyFont="1" applyFill="1" applyBorder="1" applyAlignment="1">
      <alignment horizontal="center" vertical="center" wrapText="1"/>
    </xf>
    <xf numFmtId="0" fontId="27" fillId="10" borderId="16" xfId="0" applyFont="1" applyFill="1" applyBorder="1" applyAlignment="1">
      <alignment horizontal="center" vertical="center" wrapText="1"/>
    </xf>
    <xf numFmtId="167" fontId="2" fillId="7" borderId="0" xfId="0" applyNumberFormat="1" applyFont="1" applyFill="1" applyAlignment="1">
      <alignment horizontal="center" vertical="center"/>
    </xf>
    <xf numFmtId="167" fontId="2" fillId="7" borderId="3" xfId="0" applyNumberFormat="1" applyFont="1" applyFill="1" applyBorder="1" applyAlignment="1">
      <alignment horizontal="center" vertical="center"/>
    </xf>
    <xf numFmtId="0" fontId="5" fillId="0" borderId="0" xfId="0" applyFont="1" applyAlignment="1">
      <alignment horizontal="left" wrapText="1"/>
    </xf>
  </cellXfs>
  <cellStyles count="14">
    <cellStyle name="=C:\WINNT35\SYSTEM32\COMMAND.COM" xfId="10" xr:uid="{B508CE1A-663E-421E-B5D4-52D30357406E}"/>
    <cellStyle name="Komma 2" xfId="7" xr:uid="{18F71791-A2A5-4AD1-8C4D-86D72EEE185C}"/>
    <cellStyle name="Komma 3" xfId="9" xr:uid="{ECFD1CA1-D739-4413-8BFC-5778561617D6}"/>
    <cellStyle name="Link" xfId="1" builtinId="8"/>
    <cellStyle name="Normal" xfId="0" builtinId="0"/>
    <cellStyle name="Normal 2" xfId="3" xr:uid="{EDBD1870-9BCE-4750-B487-D075E1BA0F46}"/>
    <cellStyle name="Normal 3" xfId="5" xr:uid="{0C4BF3EC-3443-458E-865B-A492FC798286}"/>
    <cellStyle name="Normal 3 2" xfId="12" xr:uid="{D8CE6D13-08E3-4726-8CD1-CE61009E748A}"/>
    <cellStyle name="optionalExposure" xfId="11" xr:uid="{C3F71E6C-DFBD-48E7-8916-56E8D67A7193}"/>
    <cellStyle name="Procent" xfId="13" builtinId="5"/>
    <cellStyle name="Procent 2" xfId="8" xr:uid="{AFD2D600-38E8-4FB9-85E9-B3CFAAD48DFE}"/>
    <cellStyle name="SAS FM Row drillable header" xfId="6" xr:uid="{02D37F61-FD72-4381-9FBC-4DC9D0E8D2CE}"/>
    <cellStyle name="Valuta 2" xfId="2" xr:uid="{6EF1C7DB-20E5-4B07-B656-8923BAC45033}"/>
    <cellStyle name="Valuta 3" xfId="4" xr:uid="{547E1CE8-AC1C-4D77-A657-D0E89DB6CE55}"/>
  </cellStyles>
  <dxfs count="0"/>
  <tableStyles count="0" defaultTableStyle="TableStyleMedium2" defaultPivotStyle="PivotStyleLight16"/>
  <colors>
    <mruColors>
      <color rgb="FFD9DDE3"/>
      <color rgb="FF5E788E"/>
      <color rgb="FFB2BD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1</xdr:col>
      <xdr:colOff>2781300</xdr:colOff>
      <xdr:row>1</xdr:row>
      <xdr:rowOff>158750</xdr:rowOff>
    </xdr:to>
    <xdr:pic>
      <xdr:nvPicPr>
        <xdr:cNvPr id="6" name="Billede 5">
          <a:extLst>
            <a:ext uri="{FF2B5EF4-FFF2-40B4-BE49-F238E27FC236}">
              <a16:creationId xmlns:a16="http://schemas.microsoft.com/office/drawing/2014/main" id="{D511BB57-1BB7-4B34-AE4E-9841E7CDC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3600" y="57150"/>
          <a:ext cx="27241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539750</xdr:colOff>
      <xdr:row>0</xdr:row>
      <xdr:rowOff>0</xdr:rowOff>
    </xdr:from>
    <xdr:to>
      <xdr:col>5</xdr:col>
      <xdr:colOff>160337</xdr:colOff>
      <xdr:row>0</xdr:row>
      <xdr:rowOff>292100</xdr:rowOff>
    </xdr:to>
    <xdr:pic>
      <xdr:nvPicPr>
        <xdr:cNvPr id="3" name="Picture 1" descr="AL-logo_1 linie_cmyk">
          <a:extLst>
            <a:ext uri="{FF2B5EF4-FFF2-40B4-BE49-F238E27FC236}">
              <a16:creationId xmlns:a16="http://schemas.microsoft.com/office/drawing/2014/main" id="{6F16E0D5-C1E1-49B5-A8DF-68DA8DF60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6300" y="0"/>
          <a:ext cx="2185987"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23E2-62E5-4248-A58F-25AE126FCEBF}">
  <sheetPr>
    <pageSetUpPr fitToPage="1"/>
  </sheetPr>
  <dimension ref="A2:B28"/>
  <sheetViews>
    <sheetView tabSelected="1" workbookViewId="0">
      <selection activeCell="A32" sqref="A32"/>
    </sheetView>
  </sheetViews>
  <sheetFormatPr defaultRowHeight="14.5" x14ac:dyDescent="0.35"/>
  <cols>
    <col min="1" max="1" width="120.6328125" customWidth="1"/>
    <col min="2" max="2" width="42.1796875" customWidth="1"/>
    <col min="3" max="3" width="18.7265625" customWidth="1"/>
  </cols>
  <sheetData>
    <row r="2" spans="1:2" ht="32.5" customHeight="1" x14ac:dyDescent="0.35">
      <c r="A2" s="96" t="s">
        <v>53</v>
      </c>
      <c r="B2" s="97"/>
    </row>
    <row r="3" spans="1:2" ht="14" customHeight="1" x14ac:dyDescent="0.35">
      <c r="A3" s="96"/>
      <c r="B3" s="97"/>
    </row>
    <row r="4" spans="1:2" x14ac:dyDescent="0.35">
      <c r="A4" s="98" t="s">
        <v>54</v>
      </c>
      <c r="B4" s="97"/>
    </row>
    <row r="5" spans="1:2" ht="43.5" customHeight="1" x14ac:dyDescent="0.35">
      <c r="A5" s="138" t="s">
        <v>46</v>
      </c>
      <c r="B5" s="138"/>
    </row>
    <row r="6" spans="1:2" ht="54.5" customHeight="1" x14ac:dyDescent="0.35">
      <c r="A6" s="138" t="s">
        <v>47</v>
      </c>
      <c r="B6" s="138"/>
    </row>
    <row r="7" spans="1:2" x14ac:dyDescent="0.35">
      <c r="A7" s="138" t="s">
        <v>51</v>
      </c>
      <c r="B7" s="138"/>
    </row>
    <row r="8" spans="1:2" x14ac:dyDescent="0.35">
      <c r="A8" s="99" t="s">
        <v>48</v>
      </c>
      <c r="B8" s="99"/>
    </row>
    <row r="9" spans="1:2" x14ac:dyDescent="0.35">
      <c r="A9" t="s">
        <v>49</v>
      </c>
    </row>
    <row r="10" spans="1:2" ht="14.5" customHeight="1" x14ac:dyDescent="0.35">
      <c r="A10" s="138" t="s">
        <v>50</v>
      </c>
      <c r="B10" s="138"/>
    </row>
    <row r="11" spans="1:2" ht="14.5" customHeight="1" x14ac:dyDescent="0.35">
      <c r="A11" s="138" t="s">
        <v>52</v>
      </c>
      <c r="B11" s="138"/>
    </row>
    <row r="12" spans="1:2" ht="14.5" customHeight="1" x14ac:dyDescent="0.35">
      <c r="A12" s="138"/>
      <c r="B12" s="138"/>
    </row>
    <row r="14" spans="1:2" x14ac:dyDescent="0.35">
      <c r="A14" s="98" t="s">
        <v>55</v>
      </c>
    </row>
    <row r="15" spans="1:2" x14ac:dyDescent="0.35">
      <c r="A15" t="s">
        <v>56</v>
      </c>
      <c r="B15" s="22" t="s">
        <v>61</v>
      </c>
    </row>
    <row r="16" spans="1:2" x14ac:dyDescent="0.35">
      <c r="A16" t="s">
        <v>57</v>
      </c>
      <c r="B16" s="22" t="s">
        <v>0</v>
      </c>
    </row>
    <row r="17" spans="1:2" x14ac:dyDescent="0.35">
      <c r="A17" t="s">
        <v>58</v>
      </c>
      <c r="B17" s="22" t="s">
        <v>1</v>
      </c>
    </row>
    <row r="18" spans="1:2" x14ac:dyDescent="0.35">
      <c r="A18" t="s">
        <v>59</v>
      </c>
      <c r="B18" s="22" t="s">
        <v>44</v>
      </c>
    </row>
    <row r="19" spans="1:2" x14ac:dyDescent="0.35">
      <c r="A19" t="s">
        <v>60</v>
      </c>
      <c r="B19" s="22" t="s">
        <v>45</v>
      </c>
    </row>
    <row r="28" spans="1:2" x14ac:dyDescent="0.35">
      <c r="A28" s="1"/>
    </row>
  </sheetData>
  <mergeCells count="6">
    <mergeCell ref="A12:B12"/>
    <mergeCell ref="A5:B5"/>
    <mergeCell ref="A6:B6"/>
    <mergeCell ref="A7:B7"/>
    <mergeCell ref="A10:B10"/>
    <mergeCell ref="A11:B11"/>
  </mergeCells>
  <hyperlinks>
    <hyperlink ref="B16" location="'EU KM1'!A1" display="EU KM1" xr:uid="{21355481-1630-4DF8-B0E2-E846377B9284}"/>
    <hyperlink ref="B17" location="'EU OV1'!A1" display="EU OV1" xr:uid="{AF6EE78E-4BEA-4F94-B59A-09A6C104FEF2}"/>
    <hyperlink ref="B18" location="'EU LIQ 1'!A1" display="EU LIQ 1" xr:uid="{CE7A33A6-51DB-4FD6-BAB4-4A2634CBAD33}"/>
    <hyperlink ref="B19" location="'EU LIQ B'!A1" display="EU LIQ B" xr:uid="{8B7E8EF7-CD1A-487F-A88D-A9014A2ED050}"/>
    <hyperlink ref="B15" location="Content!A1" display="Sufficient own funds" xr:uid="{3C65A2A3-9A3E-460E-B511-1C54F632C318}"/>
  </hyperlinks>
  <pageMargins left="0.7" right="0.7" top="0.75" bottom="0.75" header="0.3" footer="0.3"/>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8FF3-389F-4213-9BC0-A30607D8CD93}">
  <sheetPr>
    <pageSetUpPr fitToPage="1"/>
  </sheetPr>
  <dimension ref="A2:E39"/>
  <sheetViews>
    <sheetView workbookViewId="0"/>
  </sheetViews>
  <sheetFormatPr defaultRowHeight="14.5" x14ac:dyDescent="0.35"/>
  <cols>
    <col min="1" max="1" width="92.54296875" customWidth="1"/>
  </cols>
  <sheetData>
    <row r="2" spans="1:5" x14ac:dyDescent="0.35">
      <c r="A2" s="143" t="s">
        <v>96</v>
      </c>
      <c r="B2" s="144" t="s">
        <v>78</v>
      </c>
      <c r="C2" s="144"/>
      <c r="D2" s="144" t="s">
        <v>42</v>
      </c>
      <c r="E2" s="144"/>
    </row>
    <row r="3" spans="1:5" x14ac:dyDescent="0.35">
      <c r="A3" s="143"/>
      <c r="B3" s="104" t="s">
        <v>79</v>
      </c>
      <c r="C3" s="104" t="s">
        <v>80</v>
      </c>
      <c r="D3" s="104" t="s">
        <v>79</v>
      </c>
      <c r="E3" s="104" t="s">
        <v>80</v>
      </c>
    </row>
    <row r="4" spans="1:5" x14ac:dyDescent="0.35">
      <c r="A4" s="100" t="s">
        <v>62</v>
      </c>
      <c r="B4" s="105">
        <v>4361.6618889599995</v>
      </c>
      <c r="C4" s="106">
        <v>7.0608768067336958E-2</v>
      </c>
      <c r="D4" s="105">
        <v>3136.1915554399998</v>
      </c>
      <c r="E4" s="106">
        <v>7.307061583416774E-2</v>
      </c>
    </row>
    <row r="5" spans="1:5" x14ac:dyDescent="0.35">
      <c r="A5" s="100" t="s">
        <v>63</v>
      </c>
      <c r="B5" s="105">
        <v>1122.21070504</v>
      </c>
      <c r="C5" s="106">
        <v>1.8166909176388645E-2</v>
      </c>
      <c r="D5" s="105">
        <v>829.72353008000005</v>
      </c>
      <c r="E5" s="106">
        <v>1.9331857841999447E-2</v>
      </c>
    </row>
    <row r="6" spans="1:5" x14ac:dyDescent="0.35">
      <c r="A6" s="100" t="s">
        <v>64</v>
      </c>
      <c r="B6" s="105">
        <v>809.40674400000012</v>
      </c>
      <c r="C6" s="106">
        <v>1.3103081924780189E-2</v>
      </c>
      <c r="D6" s="105">
        <v>511.88570704000006</v>
      </c>
      <c r="E6" s="106">
        <v>1.1926504867102583E-2</v>
      </c>
    </row>
    <row r="7" spans="1:5" x14ac:dyDescent="0.35">
      <c r="A7" s="100" t="s">
        <v>65</v>
      </c>
      <c r="B7" s="105">
        <v>18.100000000000001</v>
      </c>
      <c r="C7" s="106">
        <v>2.9301186899737691E-4</v>
      </c>
      <c r="D7" s="105">
        <v>38.5</v>
      </c>
      <c r="E7" s="106">
        <v>8.9701750032955834E-4</v>
      </c>
    </row>
    <row r="8" spans="1:5" x14ac:dyDescent="0.35">
      <c r="A8" s="101" t="s">
        <v>66</v>
      </c>
      <c r="B8" s="107">
        <v>6311.3793379999997</v>
      </c>
      <c r="C8" s="108">
        <v>0.10217177103750318</v>
      </c>
      <c r="D8" s="107">
        <v>4516.3007925599995</v>
      </c>
      <c r="E8" s="108">
        <v>0.10522599604359933</v>
      </c>
    </row>
    <row r="9" spans="1:5" x14ac:dyDescent="0.35">
      <c r="A9" s="100" t="s">
        <v>67</v>
      </c>
      <c r="B9" s="109">
        <v>0</v>
      </c>
      <c r="C9" s="106">
        <v>0</v>
      </c>
      <c r="D9" s="109">
        <v>0</v>
      </c>
      <c r="E9" s="106">
        <v>0</v>
      </c>
    </row>
    <row r="10" spans="1:5" ht="15.5" x14ac:dyDescent="0.35">
      <c r="A10" s="110"/>
      <c r="B10" s="111"/>
      <c r="C10" s="111"/>
      <c r="D10" s="111"/>
      <c r="E10" s="111"/>
    </row>
    <row r="11" spans="1:5" x14ac:dyDescent="0.35">
      <c r="A11" s="101" t="s">
        <v>68</v>
      </c>
      <c r="B11" s="107">
        <v>6311.3793379999997</v>
      </c>
      <c r="C11" s="108">
        <v>0.10217177103750316</v>
      </c>
      <c r="D11" s="107">
        <v>4516.3007925599995</v>
      </c>
      <c r="E11" s="108">
        <v>0.10522599604359932</v>
      </c>
    </row>
    <row r="12" spans="1:5" x14ac:dyDescent="0.35">
      <c r="A12" s="100" t="s">
        <v>69</v>
      </c>
      <c r="B12" s="105">
        <v>9255.7095379999992</v>
      </c>
      <c r="C12" s="106">
        <v>0.14983606357050983</v>
      </c>
      <c r="D12" s="105">
        <v>9237.3178349999998</v>
      </c>
      <c r="E12" s="106">
        <v>0.21522170789873629</v>
      </c>
    </row>
    <row r="13" spans="1:5" x14ac:dyDescent="0.35">
      <c r="A13" s="100" t="s">
        <v>70</v>
      </c>
      <c r="B13" s="105">
        <v>10230.930225</v>
      </c>
      <c r="C13" s="106">
        <v>0.16562342468558033</v>
      </c>
      <c r="D13" s="105">
        <v>10046.317835</v>
      </c>
      <c r="E13" s="106">
        <v>0.23407072498358336</v>
      </c>
    </row>
    <row r="14" spans="1:5" x14ac:dyDescent="0.35">
      <c r="A14" s="100" t="s">
        <v>71</v>
      </c>
      <c r="B14" s="105">
        <v>11449.376072999999</v>
      </c>
      <c r="C14" s="106">
        <v>0.1853482365747833</v>
      </c>
      <c r="D14" s="105">
        <v>10946.317835</v>
      </c>
      <c r="E14" s="106">
        <v>0.25503996525102757</v>
      </c>
    </row>
    <row r="15" spans="1:5" x14ac:dyDescent="0.35">
      <c r="A15" s="113"/>
      <c r="B15" s="114"/>
      <c r="C15" s="115"/>
      <c r="D15" s="114"/>
      <c r="E15" s="115"/>
    </row>
    <row r="16" spans="1:5" ht="24" customHeight="1" x14ac:dyDescent="0.35">
      <c r="A16" s="103" t="s">
        <v>43</v>
      </c>
      <c r="B16" s="103"/>
      <c r="C16" s="103"/>
      <c r="D16" s="103"/>
      <c r="E16" s="103"/>
    </row>
    <row r="17" spans="1:5" ht="33.65" customHeight="1" x14ac:dyDescent="0.35">
      <c r="A17" s="139" t="s">
        <v>72</v>
      </c>
      <c r="B17" s="139"/>
      <c r="C17" s="139"/>
      <c r="D17" s="139"/>
      <c r="E17" s="139"/>
    </row>
    <row r="18" spans="1:5" ht="56.15" customHeight="1" x14ac:dyDescent="0.35">
      <c r="A18" s="139" t="s">
        <v>73</v>
      </c>
      <c r="B18" s="139"/>
      <c r="C18" s="139"/>
      <c r="D18" s="139"/>
      <c r="E18" s="139"/>
    </row>
    <row r="19" spans="1:5" ht="29.5" customHeight="1" x14ac:dyDescent="0.35">
      <c r="A19" s="139" t="s">
        <v>74</v>
      </c>
      <c r="B19" s="139"/>
      <c r="C19" s="139"/>
      <c r="D19" s="139"/>
      <c r="E19" s="139"/>
    </row>
    <row r="20" spans="1:5" ht="33.65" customHeight="1" x14ac:dyDescent="0.35">
      <c r="A20" s="141" t="s">
        <v>75</v>
      </c>
      <c r="B20" s="141"/>
      <c r="C20" s="141"/>
      <c r="D20" s="141"/>
      <c r="E20" s="141"/>
    </row>
    <row r="21" spans="1:5" x14ac:dyDescent="0.35">
      <c r="A21" s="142" t="s">
        <v>76</v>
      </c>
      <c r="B21" s="142"/>
      <c r="C21" s="142"/>
      <c r="D21" s="142"/>
      <c r="E21" s="142"/>
    </row>
    <row r="22" spans="1:5" ht="45.65" customHeight="1" x14ac:dyDescent="0.35">
      <c r="A22" s="139" t="s">
        <v>77</v>
      </c>
      <c r="B22" s="139"/>
      <c r="C22" s="139"/>
      <c r="D22" s="139"/>
      <c r="E22" s="139"/>
    </row>
    <row r="23" spans="1:5" ht="15" customHeight="1" x14ac:dyDescent="0.35">
      <c r="A23" s="139" t="s">
        <v>81</v>
      </c>
      <c r="B23" s="139"/>
      <c r="C23" s="139"/>
      <c r="D23" s="139"/>
      <c r="E23" s="139"/>
    </row>
    <row r="24" spans="1:5" ht="15" customHeight="1" x14ac:dyDescent="0.35">
      <c r="A24" s="139" t="s">
        <v>82</v>
      </c>
      <c r="B24" s="139"/>
      <c r="C24" s="139"/>
      <c r="D24" s="139"/>
      <c r="E24" s="139"/>
    </row>
    <row r="25" spans="1:5" ht="15" customHeight="1" x14ac:dyDescent="0.35">
      <c r="A25" s="139" t="s">
        <v>83</v>
      </c>
      <c r="B25" s="139"/>
      <c r="C25" s="139"/>
      <c r="D25" s="139"/>
      <c r="E25" s="139"/>
    </row>
    <row r="26" spans="1:5" ht="15" customHeight="1" x14ac:dyDescent="0.35">
      <c r="A26" s="139" t="s">
        <v>84</v>
      </c>
      <c r="B26" s="139"/>
      <c r="C26" s="139"/>
      <c r="D26" s="139"/>
      <c r="E26" s="139"/>
    </row>
    <row r="27" spans="1:5" ht="14.5" customHeight="1" x14ac:dyDescent="0.35">
      <c r="A27" s="139" t="s">
        <v>85</v>
      </c>
      <c r="B27" s="139"/>
      <c r="C27" s="139"/>
      <c r="D27" s="139"/>
      <c r="E27" s="139"/>
    </row>
    <row r="28" spans="1:5" ht="15" customHeight="1" x14ac:dyDescent="0.35">
      <c r="A28" s="139" t="s">
        <v>86</v>
      </c>
      <c r="B28" s="139"/>
      <c r="C28" s="139"/>
      <c r="D28" s="139"/>
      <c r="E28" s="139"/>
    </row>
    <row r="29" spans="1:5" ht="15" customHeight="1" x14ac:dyDescent="0.35">
      <c r="A29" s="102"/>
      <c r="B29" s="102"/>
      <c r="C29" s="102"/>
      <c r="D29" s="102"/>
      <c r="E29" s="102"/>
    </row>
    <row r="30" spans="1:5" ht="19" customHeight="1" x14ac:dyDescent="0.35">
      <c r="A30" s="140" t="s">
        <v>87</v>
      </c>
      <c r="B30" s="140"/>
      <c r="C30" s="140"/>
      <c r="D30" s="140"/>
      <c r="E30" s="140"/>
    </row>
    <row r="31" spans="1:5" ht="43" customHeight="1" x14ac:dyDescent="0.35">
      <c r="A31" s="139" t="s">
        <v>88</v>
      </c>
      <c r="B31" s="139"/>
      <c r="C31" s="139"/>
      <c r="D31" s="139"/>
      <c r="E31" s="139"/>
    </row>
    <row r="32" spans="1:5" ht="14.5" customHeight="1" x14ac:dyDescent="0.35">
      <c r="A32" s="139" t="s">
        <v>89</v>
      </c>
      <c r="B32" s="139"/>
      <c r="C32" s="139"/>
      <c r="D32" s="139"/>
      <c r="E32" s="139"/>
    </row>
    <row r="33" spans="1:5" ht="14.5" customHeight="1" x14ac:dyDescent="0.35">
      <c r="A33" s="139" t="s">
        <v>90</v>
      </c>
      <c r="B33" s="139"/>
      <c r="C33" s="139"/>
      <c r="D33" s="139"/>
      <c r="E33" s="139"/>
    </row>
    <row r="34" spans="1:5" x14ac:dyDescent="0.35">
      <c r="A34" s="139" t="s">
        <v>91</v>
      </c>
      <c r="B34" s="139"/>
      <c r="C34" s="139"/>
      <c r="D34" s="139"/>
      <c r="E34" s="139"/>
    </row>
    <row r="35" spans="1:5" x14ac:dyDescent="0.35">
      <c r="A35" s="140" t="s">
        <v>92</v>
      </c>
      <c r="B35" s="140"/>
      <c r="C35" s="140"/>
      <c r="D35" s="140"/>
      <c r="E35" s="140"/>
    </row>
    <row r="36" spans="1:5" ht="60.65" customHeight="1" x14ac:dyDescent="0.35">
      <c r="A36" s="139" t="s">
        <v>93</v>
      </c>
      <c r="B36" s="139"/>
      <c r="C36" s="139"/>
      <c r="D36" s="139"/>
      <c r="E36" s="139"/>
    </row>
    <row r="37" spans="1:5" x14ac:dyDescent="0.35">
      <c r="A37" s="140" t="s">
        <v>94</v>
      </c>
      <c r="B37" s="140"/>
      <c r="C37" s="140"/>
      <c r="D37" s="140"/>
      <c r="E37" s="140"/>
    </row>
    <row r="38" spans="1:5" ht="41.5" customHeight="1" x14ac:dyDescent="0.35">
      <c r="A38" s="139" t="s">
        <v>95</v>
      </c>
      <c r="B38" s="139"/>
      <c r="C38" s="139"/>
      <c r="D38" s="139"/>
      <c r="E38" s="139"/>
    </row>
    <row r="39" spans="1:5" x14ac:dyDescent="0.35">
      <c r="A39" s="112"/>
    </row>
  </sheetData>
  <mergeCells count="25">
    <mergeCell ref="A2:A3"/>
    <mergeCell ref="B2:C2"/>
    <mergeCell ref="D2:E2"/>
    <mergeCell ref="A17:E17"/>
    <mergeCell ref="A19:E19"/>
    <mergeCell ref="A32:E32"/>
    <mergeCell ref="A33:E33"/>
    <mergeCell ref="A18:E18"/>
    <mergeCell ref="A22:C22"/>
    <mergeCell ref="A23:C23"/>
    <mergeCell ref="A24:C24"/>
    <mergeCell ref="A25:C25"/>
    <mergeCell ref="A26:C26"/>
    <mergeCell ref="A27:C27"/>
    <mergeCell ref="A20:E20"/>
    <mergeCell ref="A21:E21"/>
    <mergeCell ref="D22:E28"/>
    <mergeCell ref="A28:C28"/>
    <mergeCell ref="A30:E30"/>
    <mergeCell ref="A31:E31"/>
    <mergeCell ref="A38:E38"/>
    <mergeCell ref="A34:E34"/>
    <mergeCell ref="A35:E35"/>
    <mergeCell ref="A36:E36"/>
    <mergeCell ref="A37:E37"/>
  </mergeCells>
  <pageMargins left="0.7" right="0.7" top="0.75" bottom="0.75" header="0.3" footer="0.3"/>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A860B-42E0-407C-BE60-A0AFFCB71967}">
  <sheetPr>
    <pageSetUpPr fitToPage="1"/>
  </sheetPr>
  <dimension ref="A2:G49"/>
  <sheetViews>
    <sheetView workbookViewId="0">
      <selection activeCell="A2" sqref="A2"/>
    </sheetView>
  </sheetViews>
  <sheetFormatPr defaultRowHeight="14.5" x14ac:dyDescent="0.35"/>
  <cols>
    <col min="2" max="2" width="76.26953125" customWidth="1"/>
    <col min="3" max="3" width="15" customWidth="1"/>
    <col min="4" max="4" width="17.1796875" customWidth="1"/>
    <col min="5" max="5" width="18.1796875" customWidth="1"/>
    <col min="6" max="6" width="16.26953125" customWidth="1"/>
    <col min="7" max="7" width="15.54296875" customWidth="1"/>
  </cols>
  <sheetData>
    <row r="2" spans="1:7" ht="19.5" x14ac:dyDescent="0.45">
      <c r="A2" s="2" t="s">
        <v>97</v>
      </c>
      <c r="B2" s="3"/>
      <c r="C2" s="4"/>
      <c r="D2" s="4"/>
      <c r="E2" s="4"/>
      <c r="F2" s="4"/>
      <c r="G2" s="4"/>
    </row>
    <row r="3" spans="1:7" x14ac:dyDescent="0.35">
      <c r="A3" s="5"/>
      <c r="C3" s="6"/>
      <c r="D3" s="6"/>
      <c r="E3" s="6"/>
      <c r="F3" s="6"/>
      <c r="G3" s="6"/>
    </row>
    <row r="4" spans="1:7" ht="29" x14ac:dyDescent="0.35">
      <c r="A4" s="38" t="s">
        <v>2</v>
      </c>
      <c r="B4" s="39"/>
      <c r="C4" s="40" t="s">
        <v>141</v>
      </c>
      <c r="D4" s="40" t="s">
        <v>142</v>
      </c>
      <c r="E4" s="40" t="s">
        <v>140</v>
      </c>
      <c r="F4" s="40" t="s">
        <v>143</v>
      </c>
      <c r="G4" s="40" t="s">
        <v>144</v>
      </c>
    </row>
    <row r="5" spans="1:7" x14ac:dyDescent="0.35">
      <c r="A5" s="116"/>
      <c r="B5" s="117" t="s">
        <v>98</v>
      </c>
      <c r="C5" s="92"/>
      <c r="D5" s="92"/>
      <c r="E5" s="92"/>
      <c r="F5" s="92"/>
      <c r="G5" s="93"/>
    </row>
    <row r="6" spans="1:7" ht="18" customHeight="1" x14ac:dyDescent="0.35">
      <c r="A6" s="10">
        <v>1</v>
      </c>
      <c r="B6" s="27" t="s">
        <v>99</v>
      </c>
      <c r="C6" s="87">
        <v>9255.7000000000007</v>
      </c>
      <c r="D6" s="87">
        <v>9144</v>
      </c>
      <c r="E6" s="61">
        <v>9272.9</v>
      </c>
      <c r="F6" s="61">
        <v>9246.1</v>
      </c>
      <c r="G6" s="62">
        <v>9152.7000000000007</v>
      </c>
    </row>
    <row r="7" spans="1:7" ht="15.75" customHeight="1" x14ac:dyDescent="0.35">
      <c r="A7" s="10">
        <v>2</v>
      </c>
      <c r="B7" s="27" t="s">
        <v>100</v>
      </c>
      <c r="C7" s="88">
        <v>10230.9</v>
      </c>
      <c r="D7" s="88">
        <v>9846.5</v>
      </c>
      <c r="E7" s="63">
        <v>9966.5</v>
      </c>
      <c r="F7" s="63">
        <v>9925.5</v>
      </c>
      <c r="G7" s="64">
        <v>9832.2000000000007</v>
      </c>
    </row>
    <row r="8" spans="1:7" ht="15" customHeight="1" x14ac:dyDescent="0.35">
      <c r="A8" s="10">
        <v>3</v>
      </c>
      <c r="B8" s="27" t="s">
        <v>101</v>
      </c>
      <c r="C8" s="88">
        <v>11449.4</v>
      </c>
      <c r="D8" s="88">
        <v>11230.4</v>
      </c>
      <c r="E8" s="63">
        <v>11335.4</v>
      </c>
      <c r="F8" s="63">
        <v>11270.2</v>
      </c>
      <c r="G8" s="64">
        <v>11177.9</v>
      </c>
    </row>
    <row r="9" spans="1:7" x14ac:dyDescent="0.35">
      <c r="A9" s="118"/>
      <c r="B9" s="119" t="s">
        <v>102</v>
      </c>
      <c r="C9" s="41"/>
      <c r="D9" s="41"/>
      <c r="E9" s="41"/>
      <c r="F9" s="41"/>
      <c r="G9" s="94"/>
    </row>
    <row r="10" spans="1:7" ht="16.5" customHeight="1" x14ac:dyDescent="0.35">
      <c r="A10" s="10">
        <v>4</v>
      </c>
      <c r="B10" s="27" t="s">
        <v>103</v>
      </c>
      <c r="C10" s="77">
        <v>61772.2</v>
      </c>
      <c r="D10" s="61">
        <v>62942.7</v>
      </c>
      <c r="E10" s="77">
        <v>62086</v>
      </c>
      <c r="F10" s="61">
        <v>62090.6</v>
      </c>
      <c r="G10" s="62">
        <v>57382.9</v>
      </c>
    </row>
    <row r="11" spans="1:7" x14ac:dyDescent="0.35">
      <c r="A11" s="120"/>
      <c r="B11" s="117" t="s">
        <v>104</v>
      </c>
      <c r="C11" s="91"/>
      <c r="D11" s="91"/>
      <c r="E11" s="91"/>
      <c r="F11" s="91"/>
      <c r="G11" s="95"/>
    </row>
    <row r="12" spans="1:7" x14ac:dyDescent="0.35">
      <c r="A12" s="10">
        <v>5</v>
      </c>
      <c r="B12" s="27" t="s">
        <v>105</v>
      </c>
      <c r="C12" s="89">
        <v>15</v>
      </c>
      <c r="D12" s="57">
        <v>14.5</v>
      </c>
      <c r="E12" s="78">
        <v>14.9</v>
      </c>
      <c r="F12" s="57">
        <v>14.9</v>
      </c>
      <c r="G12" s="58">
        <v>16</v>
      </c>
    </row>
    <row r="13" spans="1:7" x14ac:dyDescent="0.35">
      <c r="A13" s="10">
        <v>6</v>
      </c>
      <c r="B13" s="27" t="s">
        <v>106</v>
      </c>
      <c r="C13" s="79">
        <v>16.600000000000001</v>
      </c>
      <c r="D13" s="59">
        <v>15.6</v>
      </c>
      <c r="E13" s="79">
        <v>16.100000000000001</v>
      </c>
      <c r="F13" s="59">
        <v>16</v>
      </c>
      <c r="G13" s="60">
        <v>17.100000000000001</v>
      </c>
    </row>
    <row r="14" spans="1:7" x14ac:dyDescent="0.35">
      <c r="A14" s="10">
        <v>7</v>
      </c>
      <c r="B14" s="27" t="s">
        <v>107</v>
      </c>
      <c r="C14" s="79">
        <v>18.5</v>
      </c>
      <c r="D14" s="59">
        <v>17.8</v>
      </c>
      <c r="E14" s="79">
        <v>18.3</v>
      </c>
      <c r="F14" s="59">
        <v>18.2</v>
      </c>
      <c r="G14" s="60">
        <v>19.5</v>
      </c>
    </row>
    <row r="15" spans="1:7" ht="29" x14ac:dyDescent="0.35">
      <c r="A15" s="118"/>
      <c r="B15" s="119" t="s">
        <v>108</v>
      </c>
      <c r="C15" s="41"/>
      <c r="D15" s="41"/>
      <c r="E15" s="41"/>
      <c r="F15" s="41"/>
      <c r="G15" s="94"/>
    </row>
    <row r="16" spans="1:7" ht="32.25" customHeight="1" x14ac:dyDescent="0.35">
      <c r="A16" s="12" t="s">
        <v>3</v>
      </c>
      <c r="B16" s="27" t="s">
        <v>109</v>
      </c>
      <c r="C16" s="65">
        <v>2.2000000000000002</v>
      </c>
      <c r="D16" s="66">
        <v>2</v>
      </c>
      <c r="E16" s="65">
        <v>1.99</v>
      </c>
      <c r="F16" s="66">
        <v>1.95</v>
      </c>
      <c r="G16" s="67">
        <v>2.1</v>
      </c>
    </row>
    <row r="17" spans="1:7" x14ac:dyDescent="0.35">
      <c r="A17" s="12" t="s">
        <v>4</v>
      </c>
      <c r="B17" s="27" t="s">
        <v>110</v>
      </c>
      <c r="C17" s="65">
        <v>1.2</v>
      </c>
      <c r="D17" s="68">
        <v>1.1000000000000001</v>
      </c>
      <c r="E17" s="65">
        <v>1.1200000000000001</v>
      </c>
      <c r="F17" s="68">
        <v>1.1000000000000001</v>
      </c>
      <c r="G17" s="69">
        <v>1.18</v>
      </c>
    </row>
    <row r="18" spans="1:7" x14ac:dyDescent="0.35">
      <c r="A18" s="10" t="s">
        <v>5</v>
      </c>
      <c r="B18" s="27" t="s">
        <v>111</v>
      </c>
      <c r="C18" s="65">
        <v>1.7</v>
      </c>
      <c r="D18" s="68">
        <v>1.5</v>
      </c>
      <c r="E18" s="65">
        <v>1.49</v>
      </c>
      <c r="F18" s="68">
        <v>1.46</v>
      </c>
      <c r="G18" s="69">
        <v>1.58</v>
      </c>
    </row>
    <row r="19" spans="1:7" x14ac:dyDescent="0.35">
      <c r="A19" s="10" t="s">
        <v>6</v>
      </c>
      <c r="B19" s="27" t="s">
        <v>112</v>
      </c>
      <c r="C19" s="65">
        <v>10.199999999999999</v>
      </c>
      <c r="D19" s="68">
        <v>10</v>
      </c>
      <c r="E19" s="65">
        <v>10</v>
      </c>
      <c r="F19" s="68">
        <v>10</v>
      </c>
      <c r="G19" s="69">
        <v>10.1</v>
      </c>
    </row>
    <row r="20" spans="1:7" x14ac:dyDescent="0.35">
      <c r="A20" s="118"/>
      <c r="B20" s="119" t="s">
        <v>113</v>
      </c>
      <c r="C20" s="41"/>
      <c r="D20" s="41"/>
      <c r="E20" s="41"/>
      <c r="F20" s="41"/>
      <c r="G20" s="94"/>
    </row>
    <row r="21" spans="1:7" x14ac:dyDescent="0.35">
      <c r="A21" s="121">
        <v>8</v>
      </c>
      <c r="B21" s="27" t="s">
        <v>114</v>
      </c>
      <c r="C21" s="8">
        <v>2.5</v>
      </c>
      <c r="D21" s="66">
        <v>2.5</v>
      </c>
      <c r="E21" s="8">
        <v>2.5</v>
      </c>
      <c r="F21" s="66">
        <v>2.5</v>
      </c>
      <c r="G21" s="67">
        <v>2.5</v>
      </c>
    </row>
    <row r="22" spans="1:7" ht="29" x14ac:dyDescent="0.35">
      <c r="A22" s="121" t="s">
        <v>7</v>
      </c>
      <c r="B22" s="27" t="s">
        <v>115</v>
      </c>
      <c r="C22" s="8"/>
      <c r="D22" s="8">
        <v>0</v>
      </c>
      <c r="E22" s="8">
        <v>0</v>
      </c>
      <c r="F22" s="8">
        <v>0</v>
      </c>
      <c r="G22" s="69">
        <v>0</v>
      </c>
    </row>
    <row r="23" spans="1:7" x14ac:dyDescent="0.35">
      <c r="A23" s="121">
        <v>9</v>
      </c>
      <c r="B23" s="27" t="s">
        <v>116</v>
      </c>
      <c r="C23" s="8">
        <v>1</v>
      </c>
      <c r="D23" s="68">
        <v>0</v>
      </c>
      <c r="E23" s="8">
        <v>0</v>
      </c>
      <c r="F23" s="68">
        <v>0</v>
      </c>
      <c r="G23" s="69">
        <v>0</v>
      </c>
    </row>
    <row r="24" spans="1:7" x14ac:dyDescent="0.35">
      <c r="A24" s="121" t="s">
        <v>8</v>
      </c>
      <c r="B24" s="27" t="s">
        <v>117</v>
      </c>
      <c r="C24" s="70">
        <v>0</v>
      </c>
      <c r="D24" s="68">
        <v>0</v>
      </c>
      <c r="E24" s="70">
        <v>0</v>
      </c>
      <c r="F24" s="68">
        <v>0</v>
      </c>
      <c r="G24" s="69">
        <v>0</v>
      </c>
    </row>
    <row r="25" spans="1:7" x14ac:dyDescent="0.35">
      <c r="A25" s="121">
        <v>10</v>
      </c>
      <c r="B25" s="27" t="s">
        <v>118</v>
      </c>
      <c r="C25" s="70">
        <v>0</v>
      </c>
      <c r="D25" s="68">
        <v>0</v>
      </c>
      <c r="E25" s="70">
        <v>0</v>
      </c>
      <c r="F25" s="68">
        <v>0</v>
      </c>
      <c r="G25" s="69">
        <v>0</v>
      </c>
    </row>
    <row r="26" spans="1:7" x14ac:dyDescent="0.35">
      <c r="A26" s="121" t="s">
        <v>9</v>
      </c>
      <c r="B26" s="13" t="s">
        <v>119</v>
      </c>
      <c r="C26" s="8">
        <v>0</v>
      </c>
      <c r="D26" s="68">
        <v>0</v>
      </c>
      <c r="E26" s="8">
        <v>0</v>
      </c>
      <c r="F26" s="68">
        <v>0</v>
      </c>
      <c r="G26" s="69">
        <v>0</v>
      </c>
    </row>
    <row r="27" spans="1:7" ht="19.5" customHeight="1" x14ac:dyDescent="0.35">
      <c r="A27" s="121">
        <v>11</v>
      </c>
      <c r="B27" s="13" t="s">
        <v>120</v>
      </c>
      <c r="C27" s="8">
        <v>3.5</v>
      </c>
      <c r="D27" s="68">
        <v>2.5</v>
      </c>
      <c r="E27" s="8">
        <v>2.5</v>
      </c>
      <c r="F27" s="68">
        <v>2.5</v>
      </c>
      <c r="G27" s="69">
        <v>2.5</v>
      </c>
    </row>
    <row r="28" spans="1:7" ht="18.75" customHeight="1" x14ac:dyDescent="0.35">
      <c r="A28" s="121" t="s">
        <v>10</v>
      </c>
      <c r="B28" s="13" t="s">
        <v>121</v>
      </c>
      <c r="C28" s="8">
        <v>13.7</v>
      </c>
      <c r="D28" s="80">
        <v>12.5</v>
      </c>
      <c r="E28" s="8">
        <v>12.5</v>
      </c>
      <c r="F28" s="80">
        <v>12.5</v>
      </c>
      <c r="G28" s="81">
        <v>12.6</v>
      </c>
    </row>
    <row r="29" spans="1:7" ht="31.5" customHeight="1" x14ac:dyDescent="0.35">
      <c r="A29" s="121">
        <v>12</v>
      </c>
      <c r="B29" s="13" t="s">
        <v>122</v>
      </c>
      <c r="C29" s="8">
        <v>8.8000000000000007</v>
      </c>
      <c r="D29" s="80">
        <v>8.9</v>
      </c>
      <c r="E29" s="8">
        <v>9.3000000000000007</v>
      </c>
      <c r="F29" s="80">
        <v>9.3000000000000007</v>
      </c>
      <c r="G29" s="81">
        <v>10.3</v>
      </c>
    </row>
    <row r="30" spans="1:7" x14ac:dyDescent="0.35">
      <c r="A30" s="118"/>
      <c r="B30" s="119" t="s">
        <v>123</v>
      </c>
      <c r="C30" s="41"/>
      <c r="D30" s="41"/>
      <c r="E30" s="41"/>
      <c r="F30" s="41"/>
      <c r="G30" s="94"/>
    </row>
    <row r="31" spans="1:7" ht="15" customHeight="1" x14ac:dyDescent="0.35">
      <c r="A31" s="121">
        <v>13</v>
      </c>
      <c r="B31" s="29" t="s">
        <v>124</v>
      </c>
      <c r="C31" s="82">
        <v>123847.5</v>
      </c>
      <c r="D31" s="82">
        <v>124484.3</v>
      </c>
      <c r="E31" s="82">
        <v>124710</v>
      </c>
      <c r="F31" s="82">
        <v>127126.39999999999</v>
      </c>
      <c r="G31" s="82">
        <v>126955.4</v>
      </c>
    </row>
    <row r="32" spans="1:7" x14ac:dyDescent="0.35">
      <c r="A32" s="121">
        <v>14</v>
      </c>
      <c r="B32" s="29" t="s">
        <v>125</v>
      </c>
      <c r="C32" s="8">
        <v>8.3000000000000007</v>
      </c>
      <c r="D32" s="80">
        <v>7.9</v>
      </c>
      <c r="E32" s="8">
        <v>8</v>
      </c>
      <c r="F32" s="80">
        <v>7.8</v>
      </c>
      <c r="G32" s="81">
        <v>7.9</v>
      </c>
    </row>
    <row r="33" spans="1:7" ht="29" x14ac:dyDescent="0.35">
      <c r="A33" s="118"/>
      <c r="B33" s="119" t="s">
        <v>126</v>
      </c>
      <c r="C33" s="41"/>
      <c r="D33" s="41"/>
      <c r="E33" s="41"/>
      <c r="F33" s="41"/>
      <c r="G33" s="94"/>
    </row>
    <row r="34" spans="1:7" x14ac:dyDescent="0.35">
      <c r="A34" s="121" t="s">
        <v>11</v>
      </c>
      <c r="B34" s="29" t="s">
        <v>127</v>
      </c>
      <c r="C34" s="8">
        <v>0</v>
      </c>
      <c r="D34" s="83">
        <v>0</v>
      </c>
      <c r="E34" s="8">
        <v>0</v>
      </c>
      <c r="F34" s="83">
        <v>0</v>
      </c>
      <c r="G34" s="84">
        <v>0</v>
      </c>
    </row>
    <row r="35" spans="1:7" x14ac:dyDescent="0.35">
      <c r="A35" s="121" t="s">
        <v>12</v>
      </c>
      <c r="B35" s="29" t="s">
        <v>110</v>
      </c>
      <c r="C35" s="70">
        <v>0</v>
      </c>
      <c r="D35" s="85">
        <v>0</v>
      </c>
      <c r="E35" s="70">
        <v>0</v>
      </c>
      <c r="F35" s="85">
        <v>0</v>
      </c>
      <c r="G35" s="86">
        <v>0</v>
      </c>
    </row>
    <row r="36" spans="1:7" x14ac:dyDescent="0.35">
      <c r="A36" s="121" t="s">
        <v>13</v>
      </c>
      <c r="B36" s="29" t="s">
        <v>128</v>
      </c>
      <c r="C36" s="8">
        <v>3</v>
      </c>
      <c r="D36" s="85">
        <v>3</v>
      </c>
      <c r="E36" s="8">
        <v>3</v>
      </c>
      <c r="F36" s="85">
        <v>3</v>
      </c>
      <c r="G36" s="86">
        <v>3</v>
      </c>
    </row>
    <row r="37" spans="1:7" ht="29" x14ac:dyDescent="0.35">
      <c r="A37" s="120"/>
      <c r="B37" s="117" t="s">
        <v>126</v>
      </c>
      <c r="C37" s="91"/>
      <c r="D37" s="91"/>
      <c r="E37" s="91"/>
      <c r="F37" s="91"/>
      <c r="G37" s="95"/>
    </row>
    <row r="38" spans="1:7" x14ac:dyDescent="0.35">
      <c r="A38" s="121" t="s">
        <v>14</v>
      </c>
      <c r="B38" s="29" t="s">
        <v>129</v>
      </c>
      <c r="C38" s="70">
        <v>0</v>
      </c>
      <c r="D38" s="70">
        <v>0</v>
      </c>
      <c r="E38" s="70">
        <v>0</v>
      </c>
      <c r="F38" s="70">
        <v>0</v>
      </c>
      <c r="G38" s="70">
        <v>0</v>
      </c>
    </row>
    <row r="39" spans="1:7" x14ac:dyDescent="0.35">
      <c r="A39" s="121" t="s">
        <v>15</v>
      </c>
      <c r="B39" s="29" t="s">
        <v>130</v>
      </c>
      <c r="C39" s="8">
        <v>0</v>
      </c>
      <c r="D39" s="8">
        <v>0</v>
      </c>
      <c r="E39" s="8">
        <v>0</v>
      </c>
      <c r="F39" s="8">
        <v>0</v>
      </c>
      <c r="G39" s="8">
        <v>0</v>
      </c>
    </row>
    <row r="40" spans="1:7" x14ac:dyDescent="0.35">
      <c r="A40" s="118"/>
      <c r="B40" s="119" t="s">
        <v>131</v>
      </c>
      <c r="C40" s="41"/>
      <c r="D40" s="41"/>
      <c r="E40" s="41"/>
      <c r="F40" s="41"/>
      <c r="G40" s="94"/>
    </row>
    <row r="41" spans="1:7" x14ac:dyDescent="0.35">
      <c r="A41" s="121">
        <v>15</v>
      </c>
      <c r="B41" s="29" t="s">
        <v>132</v>
      </c>
      <c r="C41" s="9">
        <v>34012.760804583893</v>
      </c>
      <c r="D41" s="9">
        <v>34326.383645073169</v>
      </c>
      <c r="E41" s="9">
        <v>31832.482557237319</v>
      </c>
      <c r="F41" s="9">
        <v>28721.958049614826</v>
      </c>
      <c r="G41" s="9">
        <v>25623.284308246755</v>
      </c>
    </row>
    <row r="42" spans="1:7" x14ac:dyDescent="0.35">
      <c r="A42" s="121" t="s">
        <v>16</v>
      </c>
      <c r="B42" s="29" t="s">
        <v>133</v>
      </c>
      <c r="C42" s="9">
        <v>13450.330385035331</v>
      </c>
      <c r="D42" s="9">
        <v>13250.987868316195</v>
      </c>
      <c r="E42" s="9">
        <v>12244.957777766253</v>
      </c>
      <c r="F42" s="9">
        <v>11031.089884952135</v>
      </c>
      <c r="G42" s="9">
        <v>9795.6587706633836</v>
      </c>
    </row>
    <row r="43" spans="1:7" x14ac:dyDescent="0.35">
      <c r="A43" s="121" t="s">
        <v>17</v>
      </c>
      <c r="B43" s="29" t="s">
        <v>134</v>
      </c>
      <c r="C43" s="9">
        <v>1039.1176046866401</v>
      </c>
      <c r="D43" s="9">
        <v>1199.1462646170398</v>
      </c>
      <c r="E43" s="9">
        <v>1138.6146914626013</v>
      </c>
      <c r="F43" s="9">
        <v>1112.4762003693099</v>
      </c>
      <c r="G43" s="9">
        <v>1028.9346747689801</v>
      </c>
    </row>
    <row r="44" spans="1:7" x14ac:dyDescent="0.35">
      <c r="A44" s="121">
        <v>16</v>
      </c>
      <c r="B44" s="29" t="s">
        <v>135</v>
      </c>
      <c r="C44" s="9">
        <v>12411.212780348687</v>
      </c>
      <c r="D44" s="9">
        <v>12051.841603699157</v>
      </c>
      <c r="E44" s="9">
        <v>11098.302244838911</v>
      </c>
      <c r="F44" s="9">
        <v>9910.5728431180796</v>
      </c>
      <c r="G44" s="9">
        <v>8758.6832544296667</v>
      </c>
    </row>
    <row r="45" spans="1:7" x14ac:dyDescent="0.35">
      <c r="A45" s="121">
        <v>17</v>
      </c>
      <c r="B45" s="29" t="s">
        <v>136</v>
      </c>
      <c r="C45" s="33">
        <v>2.7482513639552657</v>
      </c>
      <c r="D45" s="33">
        <v>2.8553832575187177</v>
      </c>
      <c r="E45" s="33">
        <v>2.8806303253799608</v>
      </c>
      <c r="F45" s="33">
        <v>2.895519647605715</v>
      </c>
      <c r="G45" s="33">
        <v>2.9160003021469687</v>
      </c>
    </row>
    <row r="46" spans="1:7" x14ac:dyDescent="0.35">
      <c r="A46" s="118"/>
      <c r="B46" s="119" t="s">
        <v>18</v>
      </c>
      <c r="C46" s="41"/>
      <c r="D46" s="41"/>
      <c r="E46" s="41"/>
      <c r="F46" s="41"/>
      <c r="G46" s="94"/>
    </row>
    <row r="47" spans="1:7" x14ac:dyDescent="0.35">
      <c r="A47" s="121">
        <v>18</v>
      </c>
      <c r="B47" s="29" t="s">
        <v>137</v>
      </c>
      <c r="C47" s="9">
        <f>91442342482/1000000</f>
        <v>91442.342481999993</v>
      </c>
      <c r="D47" s="9">
        <f>89935736506/1000000</f>
        <v>89935.736506000001</v>
      </c>
      <c r="E47" s="9">
        <f>88628816674.21/1000000</f>
        <v>88628.81667421</v>
      </c>
      <c r="F47" s="9">
        <f>90215275450/1000000</f>
        <v>90215.275450000001</v>
      </c>
      <c r="G47" s="9">
        <f>88596789635/1000000</f>
        <v>88596.789634999994</v>
      </c>
    </row>
    <row r="48" spans="1:7" x14ac:dyDescent="0.35">
      <c r="A48" s="121">
        <v>19</v>
      </c>
      <c r="B48" s="29" t="s">
        <v>138</v>
      </c>
      <c r="C48" s="9">
        <f>64955934993/1000000</f>
        <v>64955.934993000003</v>
      </c>
      <c r="D48" s="9">
        <f>65537917004/1000000</f>
        <v>65537.917004000003</v>
      </c>
      <c r="E48" s="9">
        <f>64879550779.7611/1000000</f>
        <v>64879.550779761099</v>
      </c>
      <c r="F48" s="9">
        <f>65732161650/1000000</f>
        <v>65732.161649999995</v>
      </c>
      <c r="G48" s="9">
        <f>63176386946/1000000</f>
        <v>63176.386945999999</v>
      </c>
    </row>
    <row r="49" spans="1:7" x14ac:dyDescent="0.35">
      <c r="A49" s="121">
        <v>20</v>
      </c>
      <c r="B49" s="28" t="s">
        <v>139</v>
      </c>
      <c r="C49" s="35">
        <v>1.4077999999999999</v>
      </c>
      <c r="D49" s="35">
        <v>1.3723000000000001</v>
      </c>
      <c r="E49" s="35">
        <f>E47/E48</f>
        <v>1.3660516389064978</v>
      </c>
      <c r="F49" s="35">
        <f>F47/F48</f>
        <v>1.3724678024490315</v>
      </c>
      <c r="G49" s="35">
        <f>G47/G48</f>
        <v>1.4023718974421262</v>
      </c>
    </row>
  </sheetData>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47AA-BBDF-4E83-BD7E-4C511909292C}">
  <sheetPr>
    <pageSetUpPr fitToPage="1"/>
  </sheetPr>
  <dimension ref="A2:G34"/>
  <sheetViews>
    <sheetView workbookViewId="0">
      <selection activeCell="B19" sqref="B19"/>
    </sheetView>
  </sheetViews>
  <sheetFormatPr defaultRowHeight="14.5" x14ac:dyDescent="0.35"/>
  <cols>
    <col min="1" max="1" width="6.26953125" customWidth="1"/>
    <col min="2" max="2" width="80.81640625" customWidth="1"/>
    <col min="3" max="5" width="20.7265625" customWidth="1"/>
  </cols>
  <sheetData>
    <row r="2" spans="1:6" ht="19.5" x14ac:dyDescent="0.45">
      <c r="A2" s="2" t="s">
        <v>145</v>
      </c>
      <c r="B2" s="3"/>
    </row>
    <row r="3" spans="1:6" x14ac:dyDescent="0.35">
      <c r="C3" s="16"/>
      <c r="D3" s="16"/>
      <c r="E3" s="16"/>
    </row>
    <row r="4" spans="1:6" ht="14.5" customHeight="1" x14ac:dyDescent="0.35">
      <c r="A4" s="42"/>
      <c r="B4" s="43"/>
      <c r="C4" s="145" t="s">
        <v>172</v>
      </c>
      <c r="D4" s="145"/>
      <c r="E4" s="126" t="s">
        <v>173</v>
      </c>
    </row>
    <row r="5" spans="1:6" x14ac:dyDescent="0.35">
      <c r="A5" s="44" t="s">
        <v>2</v>
      </c>
      <c r="B5" s="45"/>
      <c r="C5" s="46" t="s">
        <v>141</v>
      </c>
      <c r="D5" s="47" t="s">
        <v>143</v>
      </c>
      <c r="E5" s="46" t="s">
        <v>141</v>
      </c>
    </row>
    <row r="6" spans="1:6" ht="17.25" customHeight="1" x14ac:dyDescent="0.35">
      <c r="A6" s="122">
        <v>1</v>
      </c>
      <c r="B6" s="123" t="s">
        <v>146</v>
      </c>
      <c r="C6" s="71">
        <f>C7</f>
        <v>48274.8</v>
      </c>
      <c r="D6" s="71">
        <v>47543</v>
      </c>
      <c r="E6" s="71">
        <f t="shared" ref="E6:E10" si="0">C6*0.08</f>
        <v>3861.9840000000004</v>
      </c>
    </row>
    <row r="7" spans="1:6" ht="17.25" customHeight="1" x14ac:dyDescent="0.35">
      <c r="A7" s="10">
        <v>2</v>
      </c>
      <c r="B7" s="124" t="s">
        <v>147</v>
      </c>
      <c r="C7" s="72">
        <v>48274.8</v>
      </c>
      <c r="D7" s="72">
        <v>47543</v>
      </c>
      <c r="E7" s="72">
        <f t="shared" si="0"/>
        <v>3861.9840000000004</v>
      </c>
    </row>
    <row r="8" spans="1:6" ht="17.25" customHeight="1" x14ac:dyDescent="0.35">
      <c r="A8" s="10">
        <v>3</v>
      </c>
      <c r="B8" s="124" t="s">
        <v>148</v>
      </c>
      <c r="C8" s="73"/>
      <c r="D8" s="73"/>
      <c r="E8" s="73">
        <f t="shared" si="0"/>
        <v>0</v>
      </c>
    </row>
    <row r="9" spans="1:6" ht="17.25" customHeight="1" x14ac:dyDescent="0.35">
      <c r="A9" s="10">
        <v>4</v>
      </c>
      <c r="B9" s="124" t="s">
        <v>149</v>
      </c>
      <c r="C9" s="73"/>
      <c r="D9" s="73"/>
      <c r="E9" s="73">
        <f t="shared" si="0"/>
        <v>0</v>
      </c>
    </row>
    <row r="10" spans="1:6" ht="17.25" customHeight="1" x14ac:dyDescent="0.35">
      <c r="A10" s="10">
        <v>5</v>
      </c>
      <c r="B10" s="124" t="s">
        <v>150</v>
      </c>
      <c r="C10" s="73"/>
      <c r="D10" s="73"/>
      <c r="E10" s="73">
        <f t="shared" si="0"/>
        <v>0</v>
      </c>
    </row>
    <row r="11" spans="1:6" ht="17.25" customHeight="1" x14ac:dyDescent="0.35">
      <c r="A11" s="122">
        <v>6</v>
      </c>
      <c r="B11" s="123" t="s">
        <v>151</v>
      </c>
      <c r="C11" s="71">
        <v>454.7</v>
      </c>
      <c r="D11" s="71">
        <v>430</v>
      </c>
      <c r="E11" s="71">
        <f>C11*0.08</f>
        <v>36.375999999999998</v>
      </c>
      <c r="F11" s="90"/>
    </row>
    <row r="12" spans="1:6" ht="17.25" customHeight="1" x14ac:dyDescent="0.35">
      <c r="A12" s="10">
        <v>7</v>
      </c>
      <c r="B12" s="11" t="s">
        <v>152</v>
      </c>
      <c r="C12" s="72"/>
      <c r="D12" s="72"/>
      <c r="E12" s="72">
        <f t="shared" ref="E12:E34" si="1">C12*0.08</f>
        <v>0</v>
      </c>
    </row>
    <row r="13" spans="1:6" ht="17.25" customHeight="1" x14ac:dyDescent="0.35">
      <c r="A13" s="10">
        <v>8</v>
      </c>
      <c r="B13" s="11" t="s">
        <v>153</v>
      </c>
      <c r="C13" s="72"/>
      <c r="D13" s="72"/>
      <c r="E13" s="72">
        <f t="shared" si="1"/>
        <v>0</v>
      </c>
    </row>
    <row r="14" spans="1:6" ht="17.25" customHeight="1" x14ac:dyDescent="0.35">
      <c r="A14" s="10">
        <v>9</v>
      </c>
      <c r="B14" s="11" t="s">
        <v>147</v>
      </c>
      <c r="C14" s="72">
        <v>289.39999999999998</v>
      </c>
      <c r="D14" s="72">
        <v>316</v>
      </c>
      <c r="E14" s="72">
        <f t="shared" si="1"/>
        <v>23.151999999999997</v>
      </c>
    </row>
    <row r="15" spans="1:6" ht="17.25" customHeight="1" x14ac:dyDescent="0.35">
      <c r="A15" s="10">
        <v>10</v>
      </c>
      <c r="B15" s="11" t="s">
        <v>154</v>
      </c>
      <c r="C15" s="73"/>
      <c r="D15" s="73"/>
      <c r="E15" s="73">
        <f t="shared" si="1"/>
        <v>0</v>
      </c>
    </row>
    <row r="16" spans="1:6" ht="17.25" customHeight="1" x14ac:dyDescent="0.35">
      <c r="A16" s="10">
        <v>11</v>
      </c>
      <c r="B16" s="11" t="s">
        <v>155</v>
      </c>
      <c r="C16" s="72">
        <v>21.2</v>
      </c>
      <c r="D16" s="72">
        <v>28</v>
      </c>
      <c r="E16" s="72">
        <f t="shared" si="1"/>
        <v>1.696</v>
      </c>
    </row>
    <row r="17" spans="1:5" ht="17.25" customHeight="1" x14ac:dyDescent="0.35">
      <c r="A17" s="10">
        <v>12</v>
      </c>
      <c r="B17" s="11" t="s">
        <v>156</v>
      </c>
      <c r="C17" s="72">
        <v>144.1</v>
      </c>
      <c r="D17" s="72">
        <v>86</v>
      </c>
      <c r="E17" s="72">
        <f t="shared" si="1"/>
        <v>11.528</v>
      </c>
    </row>
    <row r="18" spans="1:5" ht="17.25" customHeight="1" x14ac:dyDescent="0.35">
      <c r="A18" s="122">
        <v>13</v>
      </c>
      <c r="B18" s="123" t="s">
        <v>157</v>
      </c>
      <c r="C18" s="71"/>
      <c r="D18" s="71">
        <v>0</v>
      </c>
      <c r="E18" s="71">
        <f t="shared" si="1"/>
        <v>0</v>
      </c>
    </row>
    <row r="19" spans="1:5" ht="17.25" customHeight="1" x14ac:dyDescent="0.35">
      <c r="A19" s="122">
        <v>14</v>
      </c>
      <c r="B19" s="123" t="s">
        <v>158</v>
      </c>
      <c r="C19" s="71"/>
      <c r="D19" s="71">
        <v>0</v>
      </c>
      <c r="E19" s="71">
        <f t="shared" si="1"/>
        <v>0</v>
      </c>
    </row>
    <row r="20" spans="1:5" ht="17.25" customHeight="1" x14ac:dyDescent="0.35">
      <c r="A20" s="10">
        <v>15</v>
      </c>
      <c r="B20" s="30" t="s">
        <v>159</v>
      </c>
      <c r="C20" s="73"/>
      <c r="D20" s="73"/>
      <c r="E20" s="73">
        <f t="shared" si="1"/>
        <v>0</v>
      </c>
    </row>
    <row r="21" spans="1:5" ht="17.25" customHeight="1" x14ac:dyDescent="0.35">
      <c r="A21" s="10">
        <v>16</v>
      </c>
      <c r="B21" s="11" t="s">
        <v>160</v>
      </c>
      <c r="C21" s="73"/>
      <c r="D21" s="73"/>
      <c r="E21" s="73">
        <f t="shared" si="1"/>
        <v>0</v>
      </c>
    </row>
    <row r="22" spans="1:5" ht="17.25" customHeight="1" x14ac:dyDescent="0.35">
      <c r="A22" s="10">
        <v>17</v>
      </c>
      <c r="B22" s="30" t="s">
        <v>161</v>
      </c>
      <c r="C22" s="73"/>
      <c r="D22" s="73"/>
      <c r="E22" s="73">
        <f t="shared" si="1"/>
        <v>0</v>
      </c>
    </row>
    <row r="23" spans="1:5" ht="17.25" customHeight="1" x14ac:dyDescent="0.35">
      <c r="A23" s="10">
        <v>18</v>
      </c>
      <c r="B23" s="30" t="s">
        <v>162</v>
      </c>
      <c r="C23" s="73"/>
      <c r="D23" s="73"/>
      <c r="E23" s="73">
        <f t="shared" si="1"/>
        <v>0</v>
      </c>
    </row>
    <row r="24" spans="1:5" ht="17.25" customHeight="1" x14ac:dyDescent="0.35">
      <c r="A24" s="122">
        <v>19</v>
      </c>
      <c r="B24" s="123" t="s">
        <v>163</v>
      </c>
      <c r="C24" s="71">
        <f>C25</f>
        <v>6672.6</v>
      </c>
      <c r="D24" s="71">
        <v>7747</v>
      </c>
      <c r="E24" s="71">
        <f t="shared" si="1"/>
        <v>533.80799999999999</v>
      </c>
    </row>
    <row r="25" spans="1:5" ht="17.25" customHeight="1" x14ac:dyDescent="0.35">
      <c r="A25" s="10">
        <v>20</v>
      </c>
      <c r="B25" s="11" t="s">
        <v>147</v>
      </c>
      <c r="C25" s="72">
        <v>6672.6</v>
      </c>
      <c r="D25" s="72">
        <v>7747</v>
      </c>
      <c r="E25" s="72">
        <f t="shared" si="1"/>
        <v>533.80799999999999</v>
      </c>
    </row>
    <row r="26" spans="1:5" ht="17.25" customHeight="1" x14ac:dyDescent="0.35">
      <c r="A26" s="10">
        <v>21</v>
      </c>
      <c r="B26" s="11" t="s">
        <v>164</v>
      </c>
      <c r="C26" s="72"/>
      <c r="D26" s="72"/>
      <c r="E26" s="72">
        <f t="shared" si="1"/>
        <v>0</v>
      </c>
    </row>
    <row r="27" spans="1:5" ht="17.25" customHeight="1" x14ac:dyDescent="0.35">
      <c r="A27" s="122">
        <v>22</v>
      </c>
      <c r="B27" s="123" t="s">
        <v>165</v>
      </c>
      <c r="C27" s="71"/>
      <c r="D27" s="71"/>
      <c r="E27" s="71">
        <f t="shared" si="1"/>
        <v>0</v>
      </c>
    </row>
    <row r="28" spans="1:5" ht="17.25" customHeight="1" x14ac:dyDescent="0.35">
      <c r="A28" s="122">
        <v>23</v>
      </c>
      <c r="B28" s="123" t="s">
        <v>166</v>
      </c>
      <c r="C28" s="71">
        <f>C29</f>
        <v>6370.1</v>
      </c>
      <c r="D28" s="71">
        <v>6370</v>
      </c>
      <c r="E28" s="71">
        <f t="shared" si="1"/>
        <v>509.60800000000006</v>
      </c>
    </row>
    <row r="29" spans="1:5" ht="17.25" customHeight="1" x14ac:dyDescent="0.35">
      <c r="A29" s="125">
        <v>24</v>
      </c>
      <c r="B29" s="11" t="s">
        <v>167</v>
      </c>
      <c r="C29" s="72">
        <v>6370.1</v>
      </c>
      <c r="D29" s="72">
        <v>6370</v>
      </c>
      <c r="E29" s="72">
        <f t="shared" si="1"/>
        <v>509.60800000000006</v>
      </c>
    </row>
    <row r="30" spans="1:5" ht="17.25" customHeight="1" x14ac:dyDescent="0.35">
      <c r="A30" s="125">
        <v>25</v>
      </c>
      <c r="B30" s="11" t="s">
        <v>162</v>
      </c>
      <c r="C30" s="73"/>
      <c r="D30" s="73"/>
      <c r="E30" s="73">
        <f t="shared" si="1"/>
        <v>0</v>
      </c>
    </row>
    <row r="31" spans="1:5" x14ac:dyDescent="0.35">
      <c r="A31" s="125">
        <v>26</v>
      </c>
      <c r="B31" s="11" t="s">
        <v>168</v>
      </c>
      <c r="C31" s="73"/>
      <c r="D31" s="73"/>
      <c r="E31" s="73">
        <f t="shared" si="1"/>
        <v>0</v>
      </c>
    </row>
    <row r="32" spans="1:5" x14ac:dyDescent="0.35">
      <c r="A32" s="122">
        <v>27</v>
      </c>
      <c r="B32" s="123" t="s">
        <v>169</v>
      </c>
      <c r="C32" s="71"/>
      <c r="D32" s="71">
        <v>0</v>
      </c>
      <c r="E32" s="71">
        <f t="shared" si="1"/>
        <v>0</v>
      </c>
    </row>
    <row r="33" spans="1:7" x14ac:dyDescent="0.35">
      <c r="A33" s="122">
        <v>28</v>
      </c>
      <c r="B33" s="123" t="s">
        <v>170</v>
      </c>
      <c r="C33" s="71"/>
      <c r="D33" s="71">
        <v>0</v>
      </c>
      <c r="E33" s="71">
        <f t="shared" si="1"/>
        <v>0</v>
      </c>
    </row>
    <row r="34" spans="1:7" x14ac:dyDescent="0.35">
      <c r="A34" s="122">
        <v>29</v>
      </c>
      <c r="B34" s="123" t="s">
        <v>171</v>
      </c>
      <c r="C34" s="71">
        <v>61772.2</v>
      </c>
      <c r="D34" s="71">
        <v>62091</v>
      </c>
      <c r="E34" s="71">
        <f t="shared" si="1"/>
        <v>4941.7759999999998</v>
      </c>
      <c r="G34" s="34"/>
    </row>
  </sheetData>
  <mergeCells count="1">
    <mergeCell ref="C4:D4"/>
  </mergeCells>
  <pageMargins left="0.7" right="0.7" top="0.75" bottom="0.75" header="0.3" footer="0.3"/>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2B6F-7856-42FA-AABD-604798A23EA2}">
  <sheetPr>
    <pageSetUpPr fitToPage="1"/>
  </sheetPr>
  <dimension ref="A2:J43"/>
  <sheetViews>
    <sheetView workbookViewId="0">
      <selection activeCell="B6" sqref="B6"/>
    </sheetView>
  </sheetViews>
  <sheetFormatPr defaultRowHeight="14.5" x14ac:dyDescent="0.35"/>
  <cols>
    <col min="1" max="1" width="7.453125" customWidth="1"/>
    <col min="2" max="2" width="51.453125" customWidth="1"/>
    <col min="3" max="3" width="12.1796875" customWidth="1"/>
    <col min="4" max="4" width="11.54296875" customWidth="1"/>
    <col min="5" max="5" width="11.7265625" customWidth="1"/>
    <col min="6" max="6" width="11.81640625" customWidth="1"/>
    <col min="7" max="7" width="12" customWidth="1"/>
    <col min="8" max="8" width="12.26953125" customWidth="1"/>
    <col min="9" max="9" width="12.54296875" customWidth="1"/>
    <col min="10" max="10" width="12.1796875" customWidth="1"/>
  </cols>
  <sheetData>
    <row r="2" spans="1:10" ht="19.5" x14ac:dyDescent="0.45">
      <c r="A2" s="14" t="s">
        <v>174</v>
      </c>
      <c r="B2" s="15"/>
      <c r="C2" s="15"/>
      <c r="D2" s="15"/>
      <c r="E2" s="15"/>
      <c r="F2" s="15"/>
      <c r="G2" s="15"/>
      <c r="H2" s="15"/>
      <c r="I2" s="15"/>
      <c r="J2" s="15"/>
    </row>
    <row r="3" spans="1:10" ht="13.5" customHeight="1" x14ac:dyDescent="0.45">
      <c r="A3" s="14"/>
      <c r="B3" s="15"/>
      <c r="C3" s="15"/>
      <c r="D3" s="15"/>
      <c r="E3" s="15"/>
      <c r="F3" s="15"/>
      <c r="G3" s="15"/>
      <c r="H3" s="15"/>
      <c r="I3" s="15"/>
      <c r="J3" s="15"/>
    </row>
    <row r="4" spans="1:10" ht="18.5" x14ac:dyDescent="0.45">
      <c r="A4" s="36"/>
      <c r="B4" s="37"/>
      <c r="C4" s="32" t="s">
        <v>19</v>
      </c>
      <c r="D4" s="32" t="s">
        <v>20</v>
      </c>
      <c r="E4" s="32" t="s">
        <v>21</v>
      </c>
      <c r="F4" s="32" t="s">
        <v>22</v>
      </c>
      <c r="G4" s="32" t="s">
        <v>23</v>
      </c>
      <c r="H4" s="32" t="s">
        <v>24</v>
      </c>
      <c r="I4" s="32" t="s">
        <v>25</v>
      </c>
      <c r="J4" s="32" t="s">
        <v>26</v>
      </c>
    </row>
    <row r="5" spans="1:10" ht="14.5" customHeight="1" x14ac:dyDescent="0.35">
      <c r="A5" s="48" t="s">
        <v>27</v>
      </c>
      <c r="B5" s="49"/>
      <c r="C5" s="146" t="s">
        <v>175</v>
      </c>
      <c r="D5" s="146"/>
      <c r="E5" s="146"/>
      <c r="F5" s="146"/>
      <c r="G5" s="146" t="s">
        <v>176</v>
      </c>
      <c r="H5" s="146"/>
      <c r="I5" s="146"/>
      <c r="J5" s="146"/>
    </row>
    <row r="6" spans="1:10" ht="38.25" customHeight="1" x14ac:dyDescent="0.35">
      <c r="A6" s="26" t="s">
        <v>28</v>
      </c>
      <c r="B6" s="127" t="s">
        <v>180</v>
      </c>
      <c r="C6" s="32" t="s">
        <v>177</v>
      </c>
      <c r="D6" s="32" t="s">
        <v>142</v>
      </c>
      <c r="E6" s="32" t="s">
        <v>178</v>
      </c>
      <c r="F6" s="32" t="s">
        <v>179</v>
      </c>
      <c r="G6" s="32" t="s">
        <v>177</v>
      </c>
      <c r="H6" s="32" t="s">
        <v>142</v>
      </c>
      <c r="I6" s="32" t="s">
        <v>178</v>
      </c>
      <c r="J6" s="32" t="s">
        <v>179</v>
      </c>
    </row>
    <row r="7" spans="1:10" x14ac:dyDescent="0.35">
      <c r="A7" s="17" t="s">
        <v>29</v>
      </c>
      <c r="B7" s="127" t="s">
        <v>181</v>
      </c>
      <c r="C7" s="18">
        <v>12</v>
      </c>
      <c r="D7" s="18">
        <v>12</v>
      </c>
      <c r="E7" s="18">
        <v>12</v>
      </c>
      <c r="F7" s="18">
        <v>12</v>
      </c>
      <c r="G7" s="18">
        <v>12</v>
      </c>
      <c r="H7" s="18">
        <v>12</v>
      </c>
      <c r="I7" s="18">
        <v>12</v>
      </c>
      <c r="J7" s="18">
        <v>12</v>
      </c>
    </row>
    <row r="8" spans="1:10" x14ac:dyDescent="0.35">
      <c r="A8" s="128" t="s">
        <v>182</v>
      </c>
      <c r="B8" s="129"/>
      <c r="C8" s="50"/>
      <c r="D8" s="50"/>
      <c r="E8" s="50"/>
      <c r="F8" s="50"/>
      <c r="G8" s="50"/>
      <c r="H8" s="50"/>
      <c r="I8" s="50"/>
      <c r="J8" s="50"/>
    </row>
    <row r="9" spans="1:10" x14ac:dyDescent="0.35">
      <c r="A9" s="121">
        <v>1</v>
      </c>
      <c r="B9" s="13" t="s">
        <v>183</v>
      </c>
      <c r="C9" s="76"/>
      <c r="D9" s="76"/>
      <c r="E9" s="76"/>
      <c r="F9" s="76"/>
      <c r="G9" s="23">
        <v>34012.760804583893</v>
      </c>
      <c r="H9" s="23">
        <v>34326.383645073169</v>
      </c>
      <c r="I9" s="23">
        <v>31832.482557237319</v>
      </c>
      <c r="J9" s="23">
        <v>28721.958049614826</v>
      </c>
    </row>
    <row r="10" spans="1:10" x14ac:dyDescent="0.35">
      <c r="A10" s="128" t="s">
        <v>184</v>
      </c>
      <c r="B10" s="129"/>
      <c r="C10" s="51"/>
      <c r="D10" s="51"/>
      <c r="E10" s="51"/>
      <c r="F10" s="51"/>
      <c r="G10" s="51"/>
      <c r="H10" s="51"/>
      <c r="I10" s="51"/>
      <c r="J10" s="51"/>
    </row>
    <row r="11" spans="1:10" ht="29" x14ac:dyDescent="0.35">
      <c r="A11" s="130">
        <v>2</v>
      </c>
      <c r="B11" s="13" t="s">
        <v>185</v>
      </c>
      <c r="C11" s="19">
        <v>78702.066142076641</v>
      </c>
      <c r="D11" s="19">
        <v>77255.898466384999</v>
      </c>
      <c r="E11" s="19">
        <v>68734.259881299979</v>
      </c>
      <c r="F11" s="19">
        <v>60339.671931838318</v>
      </c>
      <c r="G11" s="19">
        <v>4551.132239897167</v>
      </c>
      <c r="H11" s="19">
        <v>4423.3900078821671</v>
      </c>
      <c r="I11" s="19">
        <v>3962.2124892162096</v>
      </c>
      <c r="J11" s="19">
        <v>3563.8292354770833</v>
      </c>
    </row>
    <row r="12" spans="1:10" x14ac:dyDescent="0.35">
      <c r="A12" s="130">
        <v>3</v>
      </c>
      <c r="B12" s="131" t="s">
        <v>186</v>
      </c>
      <c r="C12" s="19">
        <v>54329.747786119151</v>
      </c>
      <c r="D12" s="19">
        <v>53790.075641753319</v>
      </c>
      <c r="E12" s="19">
        <v>49185.914749436648</v>
      </c>
      <c r="F12" s="19">
        <v>44512.743528857492</v>
      </c>
      <c r="G12" s="19">
        <v>2716.4873893059589</v>
      </c>
      <c r="H12" s="19">
        <v>2689.5037820876669</v>
      </c>
      <c r="I12" s="19">
        <v>2459.295737471833</v>
      </c>
      <c r="J12" s="19">
        <v>2225.6371764428754</v>
      </c>
    </row>
    <row r="13" spans="1:10" x14ac:dyDescent="0.35">
      <c r="A13" s="130">
        <v>4</v>
      </c>
      <c r="B13" s="131" t="s">
        <v>187</v>
      </c>
      <c r="C13" s="19">
        <v>15200.688248595832</v>
      </c>
      <c r="D13" s="19">
        <v>14684.766774571666</v>
      </c>
      <c r="E13" s="19">
        <v>13074.072148117499</v>
      </c>
      <c r="F13" s="19">
        <v>11822.711131258333</v>
      </c>
      <c r="G13" s="19">
        <v>1777.2699733637085</v>
      </c>
      <c r="H13" s="19">
        <v>1698.5297135636667</v>
      </c>
      <c r="I13" s="19">
        <v>1490.4304754735417</v>
      </c>
      <c r="J13" s="19">
        <v>1338.1920590342081</v>
      </c>
    </row>
    <row r="14" spans="1:10" x14ac:dyDescent="0.35">
      <c r="A14" s="130">
        <v>5</v>
      </c>
      <c r="B14" s="13" t="s">
        <v>188</v>
      </c>
      <c r="C14" s="19">
        <v>11310.325505394998</v>
      </c>
      <c r="D14" s="19">
        <v>11292.603286243331</v>
      </c>
      <c r="E14" s="19">
        <v>10703.475231112498</v>
      </c>
      <c r="F14" s="19">
        <v>9859.6223982858301</v>
      </c>
      <c r="G14" s="19">
        <v>5720.796915427668</v>
      </c>
      <c r="H14" s="19">
        <v>5649.4610021496655</v>
      </c>
      <c r="I14" s="19">
        <v>5267.5298290048313</v>
      </c>
      <c r="J14" s="19">
        <v>4769.6097347986661</v>
      </c>
    </row>
    <row r="15" spans="1:10" ht="29" x14ac:dyDescent="0.35">
      <c r="A15" s="130">
        <v>6</v>
      </c>
      <c r="B15" s="131" t="s">
        <v>189</v>
      </c>
      <c r="C15" s="20">
        <v>0</v>
      </c>
      <c r="D15" s="20">
        <v>0</v>
      </c>
      <c r="E15" s="20">
        <v>0</v>
      </c>
      <c r="F15" s="20">
        <v>0</v>
      </c>
      <c r="G15" s="20">
        <v>0</v>
      </c>
      <c r="H15" s="20">
        <v>0</v>
      </c>
      <c r="I15" s="20">
        <v>0</v>
      </c>
      <c r="J15" s="20">
        <v>0</v>
      </c>
    </row>
    <row r="16" spans="1:10" x14ac:dyDescent="0.35">
      <c r="A16" s="130">
        <v>7</v>
      </c>
      <c r="B16" s="131" t="s">
        <v>190</v>
      </c>
      <c r="C16" s="19">
        <v>11273.272695950833</v>
      </c>
      <c r="D16" s="19">
        <v>11253.233810132499</v>
      </c>
      <c r="E16" s="19">
        <v>10664.105755001665</v>
      </c>
      <c r="F16" s="19">
        <v>9857.3057316191644</v>
      </c>
      <c r="G16" s="19">
        <v>5683.7441059835</v>
      </c>
      <c r="H16" s="19">
        <v>5610.0915260388329</v>
      </c>
      <c r="I16" s="19">
        <v>5228.1603528939977</v>
      </c>
      <c r="J16" s="19">
        <v>4767.2930681319995</v>
      </c>
    </row>
    <row r="17" spans="1:10" x14ac:dyDescent="0.35">
      <c r="A17" s="130">
        <v>8</v>
      </c>
      <c r="B17" s="131" t="s">
        <v>191</v>
      </c>
      <c r="C17" s="20">
        <v>37.05280944416667</v>
      </c>
      <c r="D17" s="20">
        <v>39.369476110833332</v>
      </c>
      <c r="E17" s="20">
        <v>39.369476110833332</v>
      </c>
      <c r="F17" s="20">
        <v>2.3166666666666664</v>
      </c>
      <c r="G17" s="20">
        <v>37.05280944416667</v>
      </c>
      <c r="H17" s="20">
        <v>39.369476110833332</v>
      </c>
      <c r="I17" s="20">
        <v>39.369476110833332</v>
      </c>
      <c r="J17" s="20">
        <v>2.3166666666666664</v>
      </c>
    </row>
    <row r="18" spans="1:10" x14ac:dyDescent="0.35">
      <c r="A18" s="130">
        <v>9</v>
      </c>
      <c r="B18" s="131" t="s">
        <v>192</v>
      </c>
      <c r="C18" s="74"/>
      <c r="D18" s="74"/>
      <c r="E18" s="74"/>
      <c r="F18" s="74"/>
      <c r="G18" s="20">
        <v>0</v>
      </c>
      <c r="H18" s="20">
        <v>0</v>
      </c>
      <c r="I18" s="20">
        <v>0</v>
      </c>
      <c r="J18" s="20">
        <v>0</v>
      </c>
    </row>
    <row r="19" spans="1:10" x14ac:dyDescent="0.35">
      <c r="A19" s="130">
        <v>10</v>
      </c>
      <c r="B19" s="13" t="s">
        <v>193</v>
      </c>
      <c r="C19" s="19">
        <v>22537.399239386166</v>
      </c>
      <c r="D19" s="19">
        <v>22556.465989442226</v>
      </c>
      <c r="E19" s="19">
        <v>18881.387980614476</v>
      </c>
      <c r="F19" s="19">
        <v>15309.989092236394</v>
      </c>
      <c r="G19" s="19">
        <v>2137.4030093593324</v>
      </c>
      <c r="H19" s="19">
        <v>2123.7502652597245</v>
      </c>
      <c r="I19" s="19">
        <v>2119.3967892509913</v>
      </c>
      <c r="J19" s="19">
        <v>2063.6808085556017</v>
      </c>
    </row>
    <row r="20" spans="1:10" ht="29" x14ac:dyDescent="0.35">
      <c r="A20" s="130">
        <v>11</v>
      </c>
      <c r="B20" s="131" t="s">
        <v>194</v>
      </c>
      <c r="C20" s="19">
        <v>358.78453046524896</v>
      </c>
      <c r="D20" s="19">
        <v>343.88075097047494</v>
      </c>
      <c r="E20" s="19">
        <v>384.88398228380834</v>
      </c>
      <c r="F20" s="19">
        <v>456.90565221806003</v>
      </c>
      <c r="G20" s="19">
        <v>314.60144686124897</v>
      </c>
      <c r="H20" s="19">
        <v>318.02170979980832</v>
      </c>
      <c r="I20" s="19">
        <v>378.15145390380837</v>
      </c>
      <c r="J20" s="19">
        <v>453.55479432339337</v>
      </c>
    </row>
    <row r="21" spans="1:10" x14ac:dyDescent="0.35">
      <c r="A21" s="130">
        <v>12</v>
      </c>
      <c r="B21" s="131" t="s">
        <v>195</v>
      </c>
      <c r="C21" s="20">
        <v>0</v>
      </c>
      <c r="D21" s="20">
        <v>0</v>
      </c>
      <c r="E21" s="20">
        <v>0</v>
      </c>
      <c r="F21" s="20">
        <v>0</v>
      </c>
      <c r="G21" s="20">
        <v>0</v>
      </c>
      <c r="H21" s="20">
        <v>0</v>
      </c>
      <c r="I21" s="20">
        <v>0</v>
      </c>
      <c r="J21" s="20">
        <v>0</v>
      </c>
    </row>
    <row r="22" spans="1:10" x14ac:dyDescent="0.35">
      <c r="A22" s="130">
        <v>13</v>
      </c>
      <c r="B22" s="131" t="s">
        <v>196</v>
      </c>
      <c r="C22" s="19">
        <v>22178.614708920919</v>
      </c>
      <c r="D22" s="19">
        <v>22212.585238471751</v>
      </c>
      <c r="E22" s="19">
        <v>18496.503998330671</v>
      </c>
      <c r="F22" s="19">
        <v>14853.083440018336</v>
      </c>
      <c r="G22" s="19">
        <v>1822.8015624980831</v>
      </c>
      <c r="H22" s="19">
        <v>1805.7285554599164</v>
      </c>
      <c r="I22" s="19">
        <v>1741.2453353471831</v>
      </c>
      <c r="J22" s="19">
        <v>1610.1260142322085</v>
      </c>
    </row>
    <row r="23" spans="1:10" x14ac:dyDescent="0.35">
      <c r="A23" s="130">
        <v>14</v>
      </c>
      <c r="B23" s="13" t="s">
        <v>197</v>
      </c>
      <c r="C23" s="19">
        <v>2296.2636519366665</v>
      </c>
      <c r="D23" s="19">
        <v>2337.2861464649995</v>
      </c>
      <c r="E23" s="19">
        <v>1547.2949401158332</v>
      </c>
      <c r="F23" s="19">
        <v>1285.5361276800002</v>
      </c>
      <c r="G23" s="19">
        <v>882.71147480750005</v>
      </c>
      <c r="H23" s="19">
        <v>867.56839311749991</v>
      </c>
      <c r="I23" s="19">
        <v>682.12676611166671</v>
      </c>
      <c r="J23" s="19">
        <v>392.65390754500004</v>
      </c>
    </row>
    <row r="24" spans="1:10" x14ac:dyDescent="0.35">
      <c r="A24" s="130">
        <v>15</v>
      </c>
      <c r="B24" s="13" t="s">
        <v>198</v>
      </c>
      <c r="C24" s="19">
        <v>10155.435734491353</v>
      </c>
      <c r="D24" s="19">
        <v>10619.044372269167</v>
      </c>
      <c r="E24" s="19">
        <v>8204.2178334836935</v>
      </c>
      <c r="F24" s="19">
        <v>5737.9491602392472</v>
      </c>
      <c r="G24" s="19">
        <v>158.28674554366697</v>
      </c>
      <c r="H24" s="19">
        <v>186.81819990714106</v>
      </c>
      <c r="I24" s="19">
        <v>213.69190418255516</v>
      </c>
      <c r="J24" s="19">
        <v>241.31619857578491</v>
      </c>
    </row>
    <row r="25" spans="1:10" x14ac:dyDescent="0.35">
      <c r="A25" s="132">
        <v>16</v>
      </c>
      <c r="B25" s="133" t="s">
        <v>199</v>
      </c>
      <c r="C25" s="75"/>
      <c r="D25" s="75"/>
      <c r="E25" s="75"/>
      <c r="F25" s="75"/>
      <c r="G25" s="23">
        <v>13450.330385035331</v>
      </c>
      <c r="H25" s="23">
        <v>13250.987868316195</v>
      </c>
      <c r="I25" s="23">
        <v>12244.957777766253</v>
      </c>
      <c r="J25" s="23">
        <v>11031.089884952135</v>
      </c>
    </row>
    <row r="26" spans="1:10" x14ac:dyDescent="0.35">
      <c r="A26" s="128" t="s">
        <v>200</v>
      </c>
      <c r="B26" s="129"/>
      <c r="C26" s="52"/>
      <c r="D26" s="52"/>
      <c r="E26" s="52"/>
      <c r="F26" s="52"/>
      <c r="G26" s="52"/>
      <c r="H26" s="52"/>
      <c r="I26" s="52"/>
      <c r="J26" s="52"/>
    </row>
    <row r="27" spans="1:10" x14ac:dyDescent="0.35">
      <c r="A27" s="121">
        <v>17</v>
      </c>
      <c r="B27" s="134" t="s">
        <v>201</v>
      </c>
      <c r="C27" s="19">
        <v>118.49528671499999</v>
      </c>
      <c r="D27" s="19">
        <v>136.98437021999999</v>
      </c>
      <c r="E27" s="19">
        <v>146.92352610583333</v>
      </c>
      <c r="F27" s="19">
        <v>140.789602495</v>
      </c>
      <c r="G27" s="19">
        <v>1.0663262476583339</v>
      </c>
      <c r="H27" s="19">
        <v>1.3693285283750012</v>
      </c>
      <c r="I27" s="19">
        <v>2.3818331297666671</v>
      </c>
      <c r="J27" s="19">
        <v>2.3239533396750005</v>
      </c>
    </row>
    <row r="28" spans="1:10" x14ac:dyDescent="0.35">
      <c r="A28" s="121">
        <v>18</v>
      </c>
      <c r="B28" s="134" t="s">
        <v>202</v>
      </c>
      <c r="C28" s="19">
        <v>1096.168878733125</v>
      </c>
      <c r="D28" s="19">
        <v>1270.9360119866583</v>
      </c>
      <c r="E28" s="19">
        <v>1180.0034926449919</v>
      </c>
      <c r="F28" s="19">
        <v>1048.8214146047551</v>
      </c>
      <c r="G28" s="19">
        <v>960.67933555572915</v>
      </c>
      <c r="H28" s="19">
        <v>1118.6434760870791</v>
      </c>
      <c r="I28" s="19">
        <v>1031.6526845520791</v>
      </c>
      <c r="J28" s="19">
        <v>912.76718145112761</v>
      </c>
    </row>
    <row r="29" spans="1:10" x14ac:dyDescent="0.35">
      <c r="A29" s="121">
        <v>19</v>
      </c>
      <c r="B29" s="134" t="s">
        <v>203</v>
      </c>
      <c r="C29" s="19">
        <v>77.371942883254931</v>
      </c>
      <c r="D29" s="19">
        <v>79.133460001588276</v>
      </c>
      <c r="E29" s="19">
        <v>104.58017378075493</v>
      </c>
      <c r="F29" s="19">
        <v>197.38506557850994</v>
      </c>
      <c r="G29" s="19">
        <v>77.371942883254931</v>
      </c>
      <c r="H29" s="19">
        <v>79.133460001588276</v>
      </c>
      <c r="I29" s="19">
        <v>104.58017378075493</v>
      </c>
      <c r="J29" s="19">
        <v>197.38506557850994</v>
      </c>
    </row>
    <row r="30" spans="1:10" ht="58" x14ac:dyDescent="0.35">
      <c r="A30" s="121" t="s">
        <v>30</v>
      </c>
      <c r="B30" s="134" t="s">
        <v>204</v>
      </c>
      <c r="C30" s="74"/>
      <c r="D30" s="74"/>
      <c r="E30" s="74"/>
      <c r="F30" s="74"/>
      <c r="G30" s="20">
        <v>0</v>
      </c>
      <c r="H30" s="20">
        <v>0</v>
      </c>
      <c r="I30" s="20">
        <v>0</v>
      </c>
      <c r="J30" s="20">
        <v>0</v>
      </c>
    </row>
    <row r="31" spans="1:10" x14ac:dyDescent="0.35">
      <c r="A31" s="121" t="s">
        <v>31</v>
      </c>
      <c r="B31" s="134" t="s">
        <v>205</v>
      </c>
      <c r="C31" s="74"/>
      <c r="D31" s="74"/>
      <c r="E31" s="74"/>
      <c r="F31" s="74"/>
      <c r="G31" s="20">
        <v>0</v>
      </c>
      <c r="H31" s="20">
        <v>0</v>
      </c>
      <c r="I31" s="20">
        <v>0</v>
      </c>
      <c r="J31" s="20">
        <v>0</v>
      </c>
    </row>
    <row r="32" spans="1:10" x14ac:dyDescent="0.35">
      <c r="A32" s="135">
        <v>20</v>
      </c>
      <c r="B32" s="24" t="s">
        <v>206</v>
      </c>
      <c r="C32" s="19">
        <v>1292.0361083313799</v>
      </c>
      <c r="D32" s="19">
        <v>1487.05384220825</v>
      </c>
      <c r="E32" s="19">
        <v>1431.5071925315801</v>
      </c>
      <c r="F32" s="19">
        <v>1386.9960826782701</v>
      </c>
      <c r="G32" s="19">
        <v>1039.1176046866401</v>
      </c>
      <c r="H32" s="19">
        <v>1199.1462646170398</v>
      </c>
      <c r="I32" s="19">
        <v>1138.6146914626013</v>
      </c>
      <c r="J32" s="19">
        <v>1112.4762003693099</v>
      </c>
    </row>
    <row r="33" spans="1:10" x14ac:dyDescent="0.35">
      <c r="A33" s="121" t="s">
        <v>32</v>
      </c>
      <c r="B33" s="131" t="s">
        <v>207</v>
      </c>
      <c r="C33" s="19">
        <v>0</v>
      </c>
      <c r="D33" s="19">
        <v>0</v>
      </c>
      <c r="E33" s="19">
        <v>0</v>
      </c>
      <c r="F33" s="19">
        <v>0</v>
      </c>
      <c r="G33" s="19">
        <v>0</v>
      </c>
      <c r="H33" s="19">
        <v>0</v>
      </c>
      <c r="I33" s="19">
        <v>0</v>
      </c>
      <c r="J33" s="19">
        <v>0</v>
      </c>
    </row>
    <row r="34" spans="1:10" x14ac:dyDescent="0.35">
      <c r="A34" s="121" t="s">
        <v>33</v>
      </c>
      <c r="B34" s="131" t="s">
        <v>208</v>
      </c>
      <c r="C34" s="19">
        <v>0</v>
      </c>
      <c r="D34" s="19">
        <v>0</v>
      </c>
      <c r="E34" s="19">
        <v>0</v>
      </c>
      <c r="F34" s="19">
        <v>0</v>
      </c>
      <c r="G34" s="19">
        <v>0</v>
      </c>
      <c r="H34" s="19">
        <v>0</v>
      </c>
      <c r="I34" s="19">
        <v>0</v>
      </c>
      <c r="J34" s="19">
        <v>0</v>
      </c>
    </row>
    <row r="35" spans="1:10" x14ac:dyDescent="0.35">
      <c r="A35" s="121" t="s">
        <v>34</v>
      </c>
      <c r="B35" s="131" t="s">
        <v>209</v>
      </c>
      <c r="C35" s="19">
        <v>1292.0361083313799</v>
      </c>
      <c r="D35" s="19">
        <v>1487.05384220825</v>
      </c>
      <c r="E35" s="19">
        <v>1431.5071925315801</v>
      </c>
      <c r="F35" s="19">
        <v>1386.9960826782701</v>
      </c>
      <c r="G35" s="19">
        <v>1039.1176046866401</v>
      </c>
      <c r="H35" s="19">
        <v>1199.1462646170398</v>
      </c>
      <c r="I35" s="19">
        <v>1138.6146914626013</v>
      </c>
      <c r="J35" s="19">
        <v>1112.4762003693099</v>
      </c>
    </row>
    <row r="36" spans="1:10" x14ac:dyDescent="0.35">
      <c r="A36" s="136" t="s">
        <v>210</v>
      </c>
      <c r="B36" s="129"/>
      <c r="C36" s="53"/>
      <c r="D36" s="53"/>
      <c r="E36" s="53"/>
      <c r="F36" s="53"/>
      <c r="G36" s="147"/>
      <c r="H36" s="147"/>
      <c r="I36" s="147"/>
      <c r="J36" s="148"/>
    </row>
    <row r="37" spans="1:10" x14ac:dyDescent="0.35">
      <c r="A37" s="135">
        <v>21</v>
      </c>
      <c r="B37" s="25" t="s">
        <v>211</v>
      </c>
      <c r="C37" s="75"/>
      <c r="D37" s="75"/>
      <c r="E37" s="75"/>
      <c r="F37" s="75"/>
      <c r="G37" s="19">
        <v>34012.760804583893</v>
      </c>
      <c r="H37" s="19">
        <v>34326.383645073169</v>
      </c>
      <c r="I37" s="19">
        <v>31832.482557237323</v>
      </c>
      <c r="J37" s="19">
        <v>28721.958049614826</v>
      </c>
    </row>
    <row r="38" spans="1:10" x14ac:dyDescent="0.35">
      <c r="A38" s="135">
        <v>22</v>
      </c>
      <c r="B38" s="24" t="s">
        <v>212</v>
      </c>
      <c r="C38" s="75"/>
      <c r="D38" s="75"/>
      <c r="E38" s="75"/>
      <c r="F38" s="75"/>
      <c r="G38" s="19">
        <v>12411.212780348687</v>
      </c>
      <c r="H38" s="19">
        <v>12051.841603699157</v>
      </c>
      <c r="I38" s="19">
        <v>11098.302244838911</v>
      </c>
      <c r="J38" s="19">
        <v>9910.5728431180796</v>
      </c>
    </row>
    <row r="39" spans="1:10" x14ac:dyDescent="0.35">
      <c r="A39" s="135">
        <v>23</v>
      </c>
      <c r="B39" s="24" t="s">
        <v>213</v>
      </c>
      <c r="C39" s="75"/>
      <c r="D39" s="75"/>
      <c r="E39" s="75"/>
      <c r="F39" s="75"/>
      <c r="G39" s="31">
        <v>2.7482513639552657</v>
      </c>
      <c r="H39" s="31">
        <v>2.8553832575187177</v>
      </c>
      <c r="I39" s="31">
        <v>2.8806303253799608</v>
      </c>
      <c r="J39" s="31">
        <v>2.895519647605715</v>
      </c>
    </row>
    <row r="43" spans="1:10" x14ac:dyDescent="0.35">
      <c r="G43" s="34"/>
    </row>
  </sheetData>
  <mergeCells count="3">
    <mergeCell ref="C5:F5"/>
    <mergeCell ref="G5:J5"/>
    <mergeCell ref="G36:J36"/>
  </mergeCells>
  <pageMargins left="0.7" right="0.7"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99BC9-0175-404F-891C-F5C8880C3751}">
  <sheetPr>
    <pageSetUpPr fitToPage="1"/>
  </sheetPr>
  <dimension ref="A2:C11"/>
  <sheetViews>
    <sheetView workbookViewId="0">
      <selection activeCell="B22" sqref="B22"/>
    </sheetView>
  </sheetViews>
  <sheetFormatPr defaultRowHeight="14.5" x14ac:dyDescent="0.35"/>
  <cols>
    <col min="1" max="1" width="8.1796875" customWidth="1"/>
    <col min="2" max="2" width="53.7265625" customWidth="1"/>
    <col min="3" max="3" width="78.54296875" customWidth="1"/>
  </cols>
  <sheetData>
    <row r="2" spans="1:3" ht="19.5" customHeight="1" x14ac:dyDescent="0.45">
      <c r="A2" s="149" t="s">
        <v>229</v>
      </c>
      <c r="B2" s="149"/>
      <c r="C2" s="149"/>
    </row>
    <row r="3" spans="1:3" x14ac:dyDescent="0.35">
      <c r="A3" s="5"/>
    </row>
    <row r="4" spans="1:3" x14ac:dyDescent="0.35">
      <c r="A4" s="54" t="s">
        <v>221</v>
      </c>
      <c r="B4" s="55"/>
      <c r="C4" s="56"/>
    </row>
    <row r="5" spans="1:3" ht="101.5" x14ac:dyDescent="0.35">
      <c r="A5" s="17" t="s">
        <v>35</v>
      </c>
      <c r="B5" s="137" t="s">
        <v>214</v>
      </c>
      <c r="C5" s="21" t="s">
        <v>222</v>
      </c>
    </row>
    <row r="6" spans="1:3" ht="43.5" x14ac:dyDescent="0.35">
      <c r="A6" s="17" t="s">
        <v>36</v>
      </c>
      <c r="B6" s="137" t="s">
        <v>215</v>
      </c>
      <c r="C6" s="13" t="s">
        <v>223</v>
      </c>
    </row>
    <row r="7" spans="1:3" ht="58" x14ac:dyDescent="0.35">
      <c r="A7" s="17" t="s">
        <v>37</v>
      </c>
      <c r="B7" s="137" t="s">
        <v>216</v>
      </c>
      <c r="C7" s="27" t="s">
        <v>224</v>
      </c>
    </row>
    <row r="8" spans="1:3" ht="58" x14ac:dyDescent="0.35">
      <c r="A8" s="7" t="s">
        <v>38</v>
      </c>
      <c r="B8" s="137" t="s">
        <v>217</v>
      </c>
      <c r="C8" s="27" t="s">
        <v>225</v>
      </c>
    </row>
    <row r="9" spans="1:3" ht="43.5" x14ac:dyDescent="0.35">
      <c r="A9" s="17" t="s">
        <v>39</v>
      </c>
      <c r="B9" s="137" t="s">
        <v>218</v>
      </c>
      <c r="C9" s="27" t="s">
        <v>226</v>
      </c>
    </row>
    <row r="10" spans="1:3" ht="29" x14ac:dyDescent="0.35">
      <c r="A10" s="7" t="s">
        <v>40</v>
      </c>
      <c r="B10" s="137" t="s">
        <v>219</v>
      </c>
      <c r="C10" s="27" t="s">
        <v>227</v>
      </c>
    </row>
    <row r="11" spans="1:3" ht="46.5" x14ac:dyDescent="0.35">
      <c r="A11" s="7" t="s">
        <v>41</v>
      </c>
      <c r="B11" s="137" t="s">
        <v>220</v>
      </c>
      <c r="C11" s="27" t="s">
        <v>228</v>
      </c>
    </row>
  </sheetData>
  <mergeCells count="1">
    <mergeCell ref="A2:C2"/>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D1AD2D94F4B4E47A443DA39A8C292EB" ma:contentTypeVersion="10" ma:contentTypeDescription="Opret et nyt dokument." ma:contentTypeScope="" ma:versionID="75ec6c1572b598b535c08f9b48a9ff34">
  <xsd:schema xmlns:xsd="http://www.w3.org/2001/XMLSchema" xmlns:xs="http://www.w3.org/2001/XMLSchema" xmlns:p="http://schemas.microsoft.com/office/2006/metadata/properties" xmlns:ns1="http://schemas.microsoft.com/sharepoint/v3" xmlns:ns2="4503b5b0-1c3d-4787-8f06-95566248ce39" xmlns:ns3="b90f467a-db87-4755-a522-e1eb0c299599" targetNamespace="http://schemas.microsoft.com/office/2006/metadata/properties" ma:root="true" ma:fieldsID="4f922a748ac5f34dc6c8b90451c19bcd" ns1:_="" ns2:_="" ns3:_="">
    <xsd:import namespace="http://schemas.microsoft.com/sharepoint/v3"/>
    <xsd:import namespace="4503b5b0-1c3d-4787-8f06-95566248ce39"/>
    <xsd:import namespace="b90f467a-db87-4755-a522-e1eb0c2995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Egenskaber for Unified Compliance Policy" ma:hidden="true" ma:internalName="_ip_UnifiedCompliancePolicyProperties">
      <xsd:simpleType>
        <xsd:restriction base="dms:Note"/>
      </xsd:simpleType>
    </xsd:element>
    <xsd:element name="_ip_UnifiedCompliancePolicyUIAction" ma:index="15"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03b5b0-1c3d-4787-8f06-95566248ce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f467a-db87-4755-a522-e1eb0c299599"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AD28315-AC55-4BCB-A95C-C7C35CA49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03b5b0-1c3d-4787-8f06-95566248ce39"/>
    <ds:schemaRef ds:uri="b90f467a-db87-4755-a522-e1eb0c299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87ACE7-C697-4DAC-95A8-187A0C6C9ADF}">
  <ds:schemaRefs>
    <ds:schemaRef ds:uri="http://schemas.microsoft.com/sharepoint/v3/contenttype/forms"/>
  </ds:schemaRefs>
</ds:datastoreItem>
</file>

<file path=customXml/itemProps3.xml><?xml version="1.0" encoding="utf-8"?>
<ds:datastoreItem xmlns:ds="http://schemas.openxmlformats.org/officeDocument/2006/customXml" ds:itemID="{CF25145C-AD6B-4EB9-9843-0E5AAF13C1F8}">
  <ds:schemaRefs>
    <ds:schemaRef ds:uri="http://schemas.openxmlformats.org/package/2006/metadata/core-properties"/>
    <ds:schemaRef ds:uri="http://purl.org/dc/elements/1.1/"/>
    <ds:schemaRef ds:uri="4503b5b0-1c3d-4787-8f06-95566248ce39"/>
    <ds:schemaRef ds:uri="http://schemas.microsoft.com/office/2006/metadata/properties"/>
    <ds:schemaRef ds:uri="http://purl.org/dc/terms/"/>
    <ds:schemaRef ds:uri="http://schemas.microsoft.com/office/infopath/2007/PartnerControls"/>
    <ds:schemaRef ds:uri="http://schemas.microsoft.com/sharepoint/v3"/>
    <ds:schemaRef ds:uri="http://schemas.microsoft.com/office/2006/documentManagement/types"/>
    <ds:schemaRef ds:uri="b90f467a-db87-4755-a522-e1eb0c29959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Content</vt:lpstr>
      <vt:lpstr>Sufficient own funds and solven</vt:lpstr>
      <vt:lpstr>EU KM1</vt:lpstr>
      <vt:lpstr>EU OV1</vt:lpstr>
      <vt:lpstr>EU LIQ 1</vt:lpstr>
      <vt:lpstr>EU LIQ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Mads Mathiassen</dc:creator>
  <cp:keywords/>
  <dc:description/>
  <cp:lastModifiedBy>Mads Mathiassen</cp:lastModifiedBy>
  <cp:revision/>
  <cp:lastPrinted>2022-11-14T11:54:40Z</cp:lastPrinted>
  <dcterms:created xsi:type="dcterms:W3CDTF">2022-03-09T10:47:56Z</dcterms:created>
  <dcterms:modified xsi:type="dcterms:W3CDTF">2022-11-14T12:11:42Z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0x0101000D1AD2D94F4B4E47A443DA39A8C292EB</vt:lpwstr>
  </property>
</Properties>
</file>