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05084\Downloads\"/>
    </mc:Choice>
  </mc:AlternateContent>
  <xr:revisionPtr revIDLastSave="0" documentId="13_ncr:1_{8C793EAA-23C1-4B36-9C70-F4883BEC6264}" xr6:coauthVersionLast="47" xr6:coauthVersionMax="47" xr10:uidLastSave="{00000000-0000-0000-0000-000000000000}"/>
  <bookViews>
    <workbookView xWindow="3660" yWindow="3660" windowWidth="21600" windowHeight="12750" activeTab="1" xr2:uid="{CE984868-EA66-4F79-9AF6-8B0997063460}"/>
  </bookViews>
  <sheets>
    <sheet name="Indholdsfortegnelse" sheetId="1" r:id="rId1"/>
    <sheet name="Kapitalgrundlag og solvensbehov" sheetId="8" r:id="rId2"/>
    <sheet name="EU KM1" sheetId="2" r:id="rId3"/>
    <sheet name="EU OV1" sheetId="3" r:id="rId4"/>
    <sheet name="EU LIQ 1" sheetId="4" r:id="rId5"/>
    <sheet name="EU LIQ B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0" i="3"/>
  <c r="E9" i="3"/>
  <c r="E8" i="3"/>
  <c r="E7" i="3"/>
  <c r="E6" i="3"/>
  <c r="E11" i="3"/>
  <c r="C6" i="3"/>
  <c r="D48" i="2"/>
  <c r="D47" i="2"/>
  <c r="E47" i="2"/>
  <c r="C48" i="2"/>
  <c r="C47" i="2"/>
  <c r="E48" i="2"/>
  <c r="E49" i="2" s="1"/>
  <c r="C28" i="3"/>
  <c r="C24" i="3"/>
  <c r="F47" i="2"/>
  <c r="F49" i="2" s="1"/>
  <c r="G47" i="2"/>
  <c r="G49" i="2" s="1"/>
  <c r="F48" i="2"/>
  <c r="G48" i="2"/>
</calcChain>
</file>

<file path=xl/sharedStrings.xml><?xml version="1.0" encoding="utf-8"?>
<sst xmlns="http://schemas.openxmlformats.org/spreadsheetml/2006/main" count="238" uniqueCount="224">
  <si>
    <t>EU KM1</t>
  </si>
  <si>
    <t>EU OV1</t>
  </si>
  <si>
    <t>EU KM1 - Skema om væsentlige målekriterier</t>
  </si>
  <si>
    <t>(DKKm)</t>
  </si>
  <si>
    <t>30. september 2022</t>
  </si>
  <si>
    <t>30. juni 2022</t>
  </si>
  <si>
    <t>31. marts 2022</t>
  </si>
  <si>
    <t>31. december 2021</t>
  </si>
  <si>
    <t>30. september 2021</t>
  </si>
  <si>
    <t>Tilgængeligt kapitalgrundlag (beløb)</t>
  </si>
  <si>
    <t xml:space="preserve">Egentlig kernekapital (CET1) </t>
  </si>
  <si>
    <t xml:space="preserve">Kernekapital </t>
  </si>
  <si>
    <t xml:space="preserve">Samlet kapital </t>
  </si>
  <si>
    <t>Risikovægtede eksponeringer</t>
  </si>
  <si>
    <t>Samlet risikoeksponering</t>
  </si>
  <si>
    <t>Kapitalprocenter (som en procentdel af den risikovægtede eksponering)</t>
  </si>
  <si>
    <r>
      <rPr>
        <sz val="11"/>
        <color theme="1"/>
        <rFont val="Calibri"/>
        <family val="2"/>
        <scheme val="minor"/>
      </rPr>
      <t>Egentlig kernekapitalprocent (%)</t>
    </r>
  </si>
  <si>
    <t>Kernekapitalprocent (%)</t>
  </si>
  <si>
    <t>Kapitalprocent i alt (%)</t>
  </si>
  <si>
    <t xml:space="preserve">	Krav om yderligere kapitalgrundlag til at tage højde for andre risici end risikoen for overdreven gearing (som en procentdel af den risikovægtede eksponering)</t>
  </si>
  <si>
    <t>EU-7a</t>
  </si>
  <si>
    <r>
      <rPr>
        <sz val="11"/>
        <color theme="1"/>
        <rFont val="Calibri"/>
        <family val="2"/>
        <scheme val="minor"/>
      </rPr>
      <t>Krav om yderligere kapitalgrundlag til at tage højde for andre risici end risikoen for overdreven gearing (%)</t>
    </r>
    <r>
      <rPr>
        <sz val="11"/>
        <color rgb="FF000000"/>
        <rFont val="Calibri"/>
        <family val="2"/>
        <scheme val="minor"/>
      </rPr>
      <t xml:space="preserve"> </t>
    </r>
  </si>
  <si>
    <t>EU-7b</t>
  </si>
  <si>
    <t xml:space="preserve">     heraf: i form af egentlig kernekapital (procentpoint)</t>
  </si>
  <si>
    <t>EU-7c</t>
  </si>
  <si>
    <t xml:space="preserve">     heraf: i form af kernekapital (procentpoint)</t>
  </si>
  <si>
    <t>EU-7d</t>
  </si>
  <si>
    <t>Samlede SREP-kapitalgrundlagskrav (%)</t>
  </si>
  <si>
    <t>Kombineret bufferkrav og sammenlagt kapitalkrav (som en procentdel af den risikovægtede eksponering)</t>
  </si>
  <si>
    <t>Kapitalbevaringsbuffer (%)</t>
  </si>
  <si>
    <t>EU-8a</t>
  </si>
  <si>
    <t>Bevaringsbuffer som følge af makroprudentiel eller systemisk risiko identificeret på medlemsstatsniveau (%)</t>
  </si>
  <si>
    <t>Institutspecifik kontracyklisk kapitalbuffer (%)</t>
  </si>
  <si>
    <t>EU-9a</t>
  </si>
  <si>
    <t>Systemisk risikobuffer (%)</t>
  </si>
  <si>
    <t>Buffer for globale systemisk vigtige institutter (%)</t>
  </si>
  <si>
    <t>EU-10a</t>
  </si>
  <si>
    <t>Buffer for andre systemisk vigtige institutter (%)</t>
  </si>
  <si>
    <t>Kombineret bufferkrav (%)</t>
  </si>
  <si>
    <t>EU-11a</t>
  </si>
  <si>
    <t>Sammenlagte kapitalkrav (%)</t>
  </si>
  <si>
    <t>Tilgængelig egentlig kernekapital efter opfyldelse af samlede SREP-kapitalgrundlagskrav (%)</t>
  </si>
  <si>
    <t>Gearinggrad</t>
  </si>
  <si>
    <t>Samlet eksponeringsmål</t>
  </si>
  <si>
    <t>Gearingsgrad (%)</t>
  </si>
  <si>
    <t>Krav om yderligere kapitalgrundlag til at tage højde for risikoen for overdreven gearing (som en procentdel af det samlede eksponeringsmål)</t>
  </si>
  <si>
    <t>EU-14a</t>
  </si>
  <si>
    <t xml:space="preserve">Krav om yderligere kapitalgrundlag til at tage højde for risikoen for overdreven gearing (%) </t>
  </si>
  <si>
    <t>EU-14b</t>
  </si>
  <si>
    <t>heraf: i form af egentlig kernekapital (procentpoint)</t>
  </si>
  <si>
    <t>EU-14c</t>
  </si>
  <si>
    <t>Samlede SREP-gearingsgradkrav (%)</t>
  </si>
  <si>
    <t>Gearingsgradbuffer og sammenlagt gearingsgradkrav (som en procentdel af det samlede eksponeringsmål)</t>
  </si>
  <si>
    <t>EU-14d</t>
  </si>
  <si>
    <t>Krav vedrørende gearingsgradbuffer (%)</t>
  </si>
  <si>
    <t>EU-14e</t>
  </si>
  <si>
    <t>Sammenlagt gearingsgradkrav (%)</t>
  </si>
  <si>
    <t>Likviditetsdækningsgrad</t>
  </si>
  <si>
    <t>Likvide aktiver af høj kvalitet (HQLA) i alt (vægtet værdi — gennemsnit)</t>
  </si>
  <si>
    <t>EU-16a</t>
  </si>
  <si>
    <t xml:space="preserve">Udgående pengestrømme — Samlet vægtet værdi </t>
  </si>
  <si>
    <t>EU-16b</t>
  </si>
  <si>
    <t xml:space="preserve">Indgående pengestrømme — Samlet vægtet værdi </t>
  </si>
  <si>
    <t>Nettopengestrømme i alt (justeret værdi)</t>
  </si>
  <si>
    <t>Likviditetsdækningsgrad (%)</t>
  </si>
  <si>
    <t>Net Stable Funding Ratio</t>
  </si>
  <si>
    <t>Tilgængelig stabil finansiering i alt</t>
  </si>
  <si>
    <t>Krævet stabil finansiering i alt</t>
  </si>
  <si>
    <t>NSFR (%)</t>
  </si>
  <si>
    <t xml:space="preserve">EU OV1 - Oversigt over risikovægtede aktiver </t>
  </si>
  <si>
    <t>Risikovægtede aktiver</t>
  </si>
  <si>
    <t>Minimumskapitalkrav</t>
  </si>
  <si>
    <t>Kreditrisiko (eksklusiv modpartskreditrisiko)</t>
  </si>
  <si>
    <t>Heraf standardmetoden</t>
  </si>
  <si>
    <t>Heraf den grundlæggende IRB-metode (FIRB)</t>
  </si>
  <si>
    <t>Heraf den avancerede IRB-metode (AIRB)</t>
  </si>
  <si>
    <t>Heraf internt ratingssystem for aktier under den enkle risikovægtede metode eller IMA</t>
  </si>
  <si>
    <t>Modpartsrisiko</t>
  </si>
  <si>
    <t>Heraf markedsværdi</t>
  </si>
  <si>
    <t>Heraf oprindelig eksponering</t>
  </si>
  <si>
    <t>Heraf metoden med interne modeller (IMM)</t>
  </si>
  <si>
    <t>Heraf risikoeksponeringsbeløb til bidrag til
misligholdelsesfonde for en CCP</t>
  </si>
  <si>
    <t>Heraf CVA</t>
  </si>
  <si>
    <t>Afviklingsrisiko</t>
  </si>
  <si>
    <t>Securitiseringseksponeringer i bankbeholdningen (efter loftet)</t>
  </si>
  <si>
    <t>Heraf IRB-metoden</t>
  </si>
  <si>
    <t>Heraf IRB-tilsynsformelmetoden (SFA)</t>
  </si>
  <si>
    <t>Heraf den ratingbaserede metode (IAA)</t>
  </si>
  <si>
    <t>Heraf standardmetode</t>
  </si>
  <si>
    <t>Markedsrisiko</t>
  </si>
  <si>
    <t>Heraf metoden med interne modeller</t>
  </si>
  <si>
    <t>Store eksponeringer</t>
  </si>
  <si>
    <t>Operationelle risici</t>
  </si>
  <si>
    <t>Heraf basisindikatormetoden</t>
  </si>
  <si>
    <t>Heraf den avancerede målemetode</t>
  </si>
  <si>
    <t>Beløb under grænserne for fradrag (underlagt 250 % risikovægt)</t>
  </si>
  <si>
    <t>Justering til minimumsgrænse</t>
  </si>
  <si>
    <t>I alt</t>
  </si>
  <si>
    <t>EU LIQ1 - Kvantitative oplysninger om likviditetsdækningsgrad</t>
  </si>
  <si>
    <t>a</t>
  </si>
  <si>
    <t>b</t>
  </si>
  <si>
    <t>c</t>
  </si>
  <si>
    <t>d</t>
  </si>
  <si>
    <t>e</t>
  </si>
  <si>
    <t>f</t>
  </si>
  <si>
    <t>g</t>
  </si>
  <si>
    <t>h</t>
  </si>
  <si>
    <t>DKKm</t>
  </si>
  <si>
    <t>Uvægtet værdi i alt (gennemsnit)</t>
  </si>
  <si>
    <t>Vægtet værdi i alt (gennemsnit)</t>
  </si>
  <si>
    <t>EU-1a</t>
  </si>
  <si>
    <t>EU-1b</t>
  </si>
  <si>
    <t>Antal datapunkter, der anvendes i beregningen af gennemsnit</t>
  </si>
  <si>
    <t>LIKVIDE AKTIVER AF HØJ KVALITET</t>
  </si>
  <si>
    <t>Likvide aktiver af høj kvalitet (HQLA) i alt</t>
  </si>
  <si>
    <t>UDGÅENDE PENGESTRØMME</t>
  </si>
  <si>
    <t>Detailindskud og indskud fra små erhvervskunder, heraf:</t>
  </si>
  <si>
    <t>Stabile indskud</t>
  </si>
  <si>
    <t>Mindre stabile indskud</t>
  </si>
  <si>
    <t>Usikret engrosfinansiering</t>
  </si>
  <si>
    <t>Transaktionsrelaterede indskud (alle modparter) og indskud i netværk af kooperative banker</t>
  </si>
  <si>
    <t>Ikketransaktionsrelaterede indskud (alle modparter)</t>
  </si>
  <si>
    <t>Usikret gæld</t>
  </si>
  <si>
    <t>Sikret engrosfinansiering</t>
  </si>
  <si>
    <t>Yderligere krav</t>
  </si>
  <si>
    <t>Udgående pengestrømme vedrørende derivateksponeringer og andre krav til sikkerhedsstillelse</t>
  </si>
  <si>
    <t>Udgående pengestrømme vedrørende tabt finansiering fra gældsprodukter</t>
  </si>
  <si>
    <t>Kredit- og likviditetsfaciliteter</t>
  </si>
  <si>
    <t>Andre kontraktmæssige finansieringsforpligtelser</t>
  </si>
  <si>
    <t>Øvrige forpligtelser vedrørende eventualfinansiering</t>
  </si>
  <si>
    <t>UDGÅENDE PENGESTRØM I ALT</t>
  </si>
  <si>
    <t>INDGÅENDE PENGESTRØMME</t>
  </si>
  <si>
    <t>Sikrede udlån (f.eks. reverse repos)</t>
  </si>
  <si>
    <t>Indgående pengestrømme fra eksponeringer, der ikke er misligholdt</t>
  </si>
  <si>
    <t>Andre indgående pengestrømme</t>
  </si>
  <si>
    <t>EU-19a</t>
  </si>
  <si>
    <t>(Forskel mellem vægtede indgående pengestrømme i alt og vægtede udgående pengestrømme i alt, som opstår som følge af transaktioner i tredjelande, hvor der er overførselsrestriktioner, eller som er denomineret i ikke-konvertible valutaer)</t>
  </si>
  <si>
    <t>EU-19b</t>
  </si>
  <si>
    <t>(Overskydende indgående pengestrømme fra et tilknyttet specialiseret kreditinstitut)</t>
  </si>
  <si>
    <t>Indgående pengestrømme i alt</t>
  </si>
  <si>
    <t>EU-20a</t>
  </si>
  <si>
    <t>Helt undtagne indgående pengestrømme</t>
  </si>
  <si>
    <t>EU-20b</t>
  </si>
  <si>
    <t>Indgående pengestrømme underlagt loft på 90 %</t>
  </si>
  <si>
    <t>EU-20c</t>
  </si>
  <si>
    <t>Indgående pengestrømme underlagt loft på 75 %</t>
  </si>
  <si>
    <t>JUSTERET VÆRDI I ALT</t>
  </si>
  <si>
    <t>Likviditetsbuffer</t>
  </si>
  <si>
    <t>Udgående nettopengestrømme i alt</t>
  </si>
  <si>
    <t>EU LIQB  Kvalitative oplysninger om likviditetsdækningsgrad, som supplerer skema EU LIQ1.</t>
  </si>
  <si>
    <t>Pr. 30. september 2022</t>
  </si>
  <si>
    <t>(a)</t>
  </si>
  <si>
    <t>Redegørelse for de vigtigste faktorer bag likviditetsdækningsgradsresultater og udviklingen i input til beregningen af likviditetsdækningsgraden over tid</t>
  </si>
  <si>
    <t>Fra og med ultimo juni 2021 er Vestjysk Bank med i koncernens likviditetsdækningsgrad opgørelse. Det betyder at Vestjysk Bank er med i alle datapunkter, der anvendes i beregningen af gennemsnit for tallene opgjort pr. 30 sep. 2022 og 30 juni 2022, mens Vestjysk Bank er delvis med i datapunkterne der anvendes i beregningen af gennemsnit for tallene opgjort pr.   31 mar. 2022 og 31 dec. 2021. Der sker derfor stigninger i likviditetsbufferen såvel som netto pengestrømme, dog i et sådan forhold, så koncernens likviditetsdækningsgrad er relativt stabilt og højt, væsentligt over lovkravet på 100 pct. og koncernens interne likviditetsmålsætning på 130 pct.</t>
  </si>
  <si>
    <t>(b)</t>
  </si>
  <si>
    <t>Redegørelse for ændringer i likviditetsdækningsgraden over tid</t>
  </si>
  <si>
    <t>De mindre kvartalsvise fluktuationer i nettooutflow skyldes primært ændrede kortsigtede placeringsbehov i pengemarkedet, mens ændringer i likviditetsbufferen er henførbar til fluktuationer i koncernens placeringsbehov.</t>
  </si>
  <si>
    <t>(c)</t>
  </si>
  <si>
    <t>Redegørelse for den faktiske koncentration af finansieringskilder</t>
  </si>
  <si>
    <t>Udover sammensætningen af koncernens likviditetsbuffer er den primære årsag til den høje og stabile udvikling i LCR, koncernens indlån, hvor 67,0 pct. indregnes som stabilt efter LCR-forordningens regler. Den høje grad af stabile indlån medfører et tilsvarende lavere nettooutflow sammenlignet med ikke-stabile indlån.</t>
  </si>
  <si>
    <t>(d)</t>
  </si>
  <si>
    <t>Overordnet beskrivelse af sammensætningen af instituttets likviditetsbuffer</t>
  </si>
  <si>
    <t>Koncernens likviditetsbuffer består primært af indestående på foliokontoen, realkreditobligationer, stats- og statsgaranterede obligationer inkl. kommune- og skibskreditudstedelser. Ultimo september 2022 udgjorde samlet L1-papirer 94 pct. af koncernens likviditetsbuffer.</t>
  </si>
  <si>
    <t>(e)</t>
  </si>
  <si>
    <t>Derivateksponeringer og potentielle calls vedrørende sikkerhedsstillelse</t>
  </si>
  <si>
    <t>Betalinger fra derivateksponeringer udgør en uvæsentlig andel af koncernens samlede nettooutflow, og afgivet kontant sikkerhedsstillelse som følge af marginaftaler med finansielle modparter medregnes ikke i koncernens likviditetsbuffer.</t>
  </si>
  <si>
    <t>(f)</t>
  </si>
  <si>
    <t>Valutamismatch i likviditetsdækningsgraden</t>
  </si>
  <si>
    <t xml:space="preserve">Hovedparten af likviditetsrisikoen i koncernen er i DKK, mens en mindre andel er koncentreret i hovedvalutaerne, EUR og USD. </t>
  </si>
  <si>
    <t>(g)</t>
  </si>
  <si>
    <t>Andre poster i beregningen af likviditetsdækningsgraden, som ikke er omfattet af skemaet til offentliggørelse af likviditetsdækningsgraden, men som instituttet finder relevant for likviditetsprofilen</t>
  </si>
  <si>
    <t>Foruden løbende likviditetsprognoser og beregning af likviditetsoverdækning foretages stresstest af koncernens likviditet på længere sigt med henblik på at afdække følsomheden over for væsentlige ændringer i løbende fundingbehov.</t>
  </si>
  <si>
    <r>
      <t>Solvensbehov &amp; udvalgte risikonøgletal – søjle 3</t>
    </r>
    <r>
      <rPr>
        <sz val="20"/>
        <rFont val="Calibri"/>
        <family val="2"/>
        <scheme val="minor"/>
      </rPr>
      <t> </t>
    </r>
  </si>
  <si>
    <r>
      <t>Indledning</t>
    </r>
    <r>
      <rPr>
        <sz val="11"/>
        <rFont val="Calibri"/>
        <family val="2"/>
        <scheme val="minor"/>
      </rPr>
      <t> </t>
    </r>
  </si>
  <si>
    <r>
      <t xml:space="preserve">Offentliggørelse af solvensbehovet for koncernen og A/S Arbejdernes Landsbank sker i medfør af </t>
    </r>
    <r>
      <rPr>
        <i/>
        <sz val="11"/>
        <rFont val="Calibri"/>
        <family val="2"/>
        <scheme val="minor"/>
      </rPr>
      <t>Bekendtgørelse om opgørelse af risikoeksponeringer, kapitalgrundlag og solvensbehov</t>
    </r>
    <r>
      <rPr>
        <sz val="11"/>
        <rFont val="Segoe UI"/>
        <family val="2"/>
      </rPr>
      <t xml:space="preserve"> § 4.  </t>
    </r>
  </si>
  <si>
    <r>
      <t xml:space="preserve">Offentliggørelse af udvalgte risikonøgletal for koncernen sker i henhold til </t>
    </r>
    <r>
      <rPr>
        <i/>
        <sz val="11"/>
        <rFont val="Calibri"/>
        <family val="2"/>
        <scheme val="minor"/>
      </rPr>
      <t>EU-kommissionens forordning om tilsynsmæssige krav til kreditinstitutter og investeringsselskaber</t>
    </r>
    <r>
      <rPr>
        <sz val="11"/>
        <rFont val="Calibri"/>
        <family val="2"/>
        <scheme val="minor"/>
      </rPr>
      <t xml:space="preserve"> artikel 433a (søjle 3 oplysninger).  </t>
    </r>
  </si>
  <si>
    <t>Koncernen Arbejdernes Landsbank omfatter virksomhederne:  </t>
  </si>
  <si>
    <t>- A/S Arbejdernes Landsbank (moderselskab)  </t>
  </si>
  <si>
    <t>- Vestjysk Bank A/S (dattervirksomhed)  </t>
  </si>
  <si>
    <t>- AL Finans A/S (dattervirksomhed)  </t>
  </si>
  <si>
    <t>- Ejendomsselskabet Sluseholmen A/S (dattervirksomhed) </t>
  </si>
  <si>
    <t>Både koncernen Arbejdernes Landsbank og A/S Arbejdernes Landsbank er forpligtet til at offentliggøre solvensbehovet kvartalsvist. Derudover offentliggør koncernen Arbejdernes Landsbank  udvalgte risikooplysninger (søjle 3-oplysninger) kvartalsvist. </t>
  </si>
  <si>
    <t>Indhold</t>
  </si>
  <si>
    <t>Tilstrækkeligt kapitalgrundlag og solvensbehov pr. 31. marts 2022  </t>
  </si>
  <si>
    <t>Oversigt over risikovægtede aktiver</t>
  </si>
  <si>
    <t>Væsentlige målekriterier</t>
  </si>
  <si>
    <t>Kvantitative oplysninger om likviditetsdækningsgrad</t>
  </si>
  <si>
    <t>Kvalitative oplysninger om likviditetsdækningsgrad</t>
  </si>
  <si>
    <t>Koncern</t>
  </si>
  <si>
    <t>Bank</t>
  </si>
  <si>
    <t xml:space="preserve">Mio. kr. </t>
  </si>
  <si>
    <t>pct.</t>
  </si>
  <si>
    <t xml:space="preserve">Kapital til dækning af kreditrisiko </t>
  </si>
  <si>
    <t>Kapital til dækning af markedsrisiko</t>
  </si>
  <si>
    <t>Kapital til dækning af operationel risiko</t>
  </si>
  <si>
    <t>Kapital til dækning af øvrige risici</t>
  </si>
  <si>
    <t>Tilstrækkelig kapitalgrundlag/solvensbehov jf. Lov om finansiel virksomhed §124 stk. 4</t>
  </si>
  <si>
    <t>Tillæg til tilstrækkelig kapitalgrundlag jf. lovbestemte krav</t>
  </si>
  <si>
    <t>Tilstrækkelig kapitalgrundlag/solvenskrav jf. Lov om finansiel virksomhed § 124, stk. 1 og stk. 2 nr. 1</t>
  </si>
  <si>
    <t>Egentlig kernekapital/Egentlig kernekapitalprocent</t>
  </si>
  <si>
    <t>Kernekapital/Kernekapitalprocent</t>
  </si>
  <si>
    <t>Kapitalgrundlag/Kapitalprocent</t>
  </si>
  <si>
    <t>Model</t>
  </si>
  <si>
    <t xml:space="preserve">Arbejdernes Landsbank anvender 8+-metoden til fastsættelse af det individuelle solvensbehov for såvel koncernen som banken. </t>
  </si>
  <si>
    <t xml:space="preserve">Metoden tager udgangspunkt i minimumskapitalkravet på 8 pct. af den samlede risikoeksponering (søjle I-kravet). De normale risici antages at være dækket af 8 pct. kravet. Derudover beregnes supplerende kapitalbehov for risikoområder, som vurderes ikke at være omfattet af 8 pct. kravet. Det samlede kapitalbehov fremkommer ved at addere kapitalbehovet efter 8 pct. og de supplerende kapitalbehov. </t>
  </si>
  <si>
    <t xml:space="preserve">Solvensbehovet beregnes som det samlede kapitalbehov i procent af den samlede risikoeksponering opgjort efter bestemmelserne i CRR-forordningen. </t>
  </si>
  <si>
    <t>Kapital til dækning af kreditrisiko</t>
  </si>
  <si>
    <t xml:space="preserve">Kapital til dækning af markedsrisiko </t>
  </si>
  <si>
    <t xml:space="preserve">Kapital til dækning af operationel risiko </t>
  </si>
  <si>
    <t xml:space="preserve">Kapital til dækning af operationel risiko er opgjort efter Basisindikatoren i CRR-forordningen artikel 315. Koncernen foretager egne beregninger af den operationelle risiko, med udgangspunkt i en model, hvor forskellige enheder i banken opstiller en række risiko-scenarier. Herudover vurderes risikoen ved informations- og kommunikationsteknologi særskilt. </t>
  </si>
  <si>
    <t xml:space="preserve">Kapital til dækning af øvrige risici </t>
  </si>
  <si>
    <t>Kapital til dækning af øvrige risici dækker over vurderinger af kapitalkrav til indtjeningsniveau, vækst i udlån, gearing, risiko for prisfald på domicil- og investeringsejendomme og øvrige forhold, herunder lovmæssige krav.</t>
  </si>
  <si>
    <t>Kapitalkravet til dækning af kreditrisiko opgøres som 8 % af risikoeksponeringer, der relaterer sig til kreditrisiko plus supplerende kapital til dækning af bl.a. følgende risici:
1. Koncentrationsrisiko på de 20 største eksponeringer
2. Store eksponeringer med finansielle problemer
3. Koncentrationsrisiko på brancher
4. Tilgodehavender kreditinstitutter
5. Aktier mv. uden for handelsbeholdningen
6. Øvrige kreditrisici</t>
  </si>
  <si>
    <t xml:space="preserve">Kapitalkravet til dækning af markedsrisiko opgøres som 8 % af risikoeksponeringer, der relaterer sig til markedsrisici plus supplerende kapital til dækning af følgende risici:
1. Markedsrisiko
2. Likviditetsrisici
3. Renterisiko udenfor handelsbeholdningen
</t>
  </si>
  <si>
    <t>EU LIQ 1</t>
  </si>
  <si>
    <t>EU LIQ B</t>
  </si>
  <si>
    <t>Solvensbehov</t>
  </si>
  <si>
    <t xml:space="preserve">Modellen fremgår af Finanstilsynets ’Vejledning om tilstrækkelig kapitalgrundlag og solvensbehov for kreditinstitutter. </t>
  </si>
  <si>
    <t>Kvartalsafslutning den (31. marts 2022)</t>
  </si>
  <si>
    <t>30. sep. 2022</t>
  </si>
  <si>
    <t>30. jun 2022</t>
  </si>
  <si>
    <t>31. mar. 2022</t>
  </si>
  <si>
    <t>31. dec. 2021</t>
  </si>
  <si>
    <t>Offentliggørelse af tilstrækkeligt kapitalgrundlag og solvensbehov pr. pr. 3. kvartal 2022 for Arbejdernes Landsbank, jf. Bekendtgørelse om opgørelse af risikoeksponeringer, kapitalgrundlag og solvensbehov §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</si>
</sst>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 * #,##0_ ;_ * \-#,##0_ ;_ * &quot;-&quot;_ ;_ @_ "/>
    <numFmt numFmtId="168" formatCode="_ &quot;kr.&quot;\ * #,##0.00_ ;_ &quot;kr.&quot;\ * \-#,##0.00_ ;_ &quot;kr.&quot;\ * &quot;-&quot;??_ ;_ @_ "/>
    <numFmt numFmtId="169" formatCode="_ * #,##0.00_ ;_ * \-#,##0.00_ ;_ * &quot;-&quot;??_ ;_ @_ "/>
    <numFmt numFmtId="170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Lucida Sans Unicode"/>
      <family val="2"/>
    </font>
    <font>
      <u/>
      <sz val="10"/>
      <name val="Arial"/>
      <family val="2"/>
    </font>
    <font>
      <sz val="14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1"/>
      <name val="Segoe UI"/>
      <family val="2"/>
    </font>
    <font>
      <sz val="1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E788E"/>
        <bgColor indexed="64"/>
      </patternFill>
    </fill>
    <fill>
      <patternFill patternType="solid">
        <fgColor rgb="FFB2BDC8"/>
        <bgColor indexed="64"/>
      </patternFill>
    </fill>
    <fill>
      <patternFill patternType="solid">
        <fgColor rgb="FFD9DDE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2BDC8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0" fontId="11" fillId="0" borderId="0">
      <alignment vertical="center"/>
    </xf>
    <xf numFmtId="168" fontId="11" fillId="0" borderId="0" applyFont="0" applyFill="0" applyBorder="0" applyAlignment="0" applyProtection="0">
      <alignment vertical="center"/>
    </xf>
    <xf numFmtId="0" fontId="12" fillId="0" borderId="0"/>
    <xf numFmtId="49" fontId="13" fillId="2" borderId="4">
      <alignment vertical="center"/>
    </xf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1" fillId="0" borderId="0">
      <alignment vertical="center"/>
    </xf>
    <xf numFmtId="3" fontId="11" fillId="3" borderId="1" applyFont="0">
      <alignment horizontal="right" vertical="center"/>
      <protection locked="0"/>
    </xf>
    <xf numFmtId="0" fontId="11" fillId="0" borderId="0"/>
    <xf numFmtId="9" fontId="1" fillId="0" borderId="0" applyFont="0" applyFill="0" applyBorder="0" applyAlignment="0" applyProtection="0"/>
    <xf numFmtId="0" fontId="11" fillId="0" borderId="0"/>
  </cellStyleXfs>
  <cellXfs count="15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6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0" xfId="1" applyBorder="1"/>
    <xf numFmtId="3" fontId="0" fillId="4" borderId="1" xfId="0" applyNumberForma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9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9" fontId="0" fillId="0" borderId="1" xfId="13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9" fontId="0" fillId="0" borderId="1" xfId="13" applyFont="1" applyBorder="1" applyAlignment="1">
      <alignment horizontal="right"/>
    </xf>
    <xf numFmtId="3" fontId="0" fillId="0" borderId="0" xfId="0" applyNumberFormat="1"/>
    <xf numFmtId="10" fontId="0" fillId="0" borderId="1" xfId="0" applyNumberFormat="1" applyBorder="1" applyAlignment="1">
      <alignment horizontal="right"/>
    </xf>
    <xf numFmtId="0" fontId="18" fillId="0" borderId="9" xfId="0" applyFont="1" applyBorder="1"/>
    <xf numFmtId="0" fontId="0" fillId="0" borderId="15" xfId="0" applyBorder="1"/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9" fontId="3" fillId="6" borderId="1" xfId="0" quotePrefix="1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0" fontId="7" fillId="7" borderId="9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left" vertical="top"/>
    </xf>
    <xf numFmtId="0" fontId="0" fillId="6" borderId="7" xfId="0" applyFill="1" applyBorder="1"/>
    <xf numFmtId="49" fontId="3" fillId="6" borderId="8" xfId="0" applyNumberFormat="1" applyFont="1" applyFill="1" applyBorder="1" applyAlignment="1">
      <alignment horizontal="right" vertical="center" wrapText="1"/>
    </xf>
    <xf numFmtId="0" fontId="3" fillId="6" borderId="11" xfId="0" applyFont="1" applyFill="1" applyBorder="1" applyAlignment="1">
      <alignment horizontal="left" vertical="top"/>
    </xf>
    <xf numFmtId="0" fontId="0" fillId="6" borderId="12" xfId="0" applyFill="1" applyBorder="1"/>
    <xf numFmtId="49" fontId="3" fillId="6" borderId="13" xfId="0" quotePrefix="1" applyNumberFormat="1" applyFont="1" applyFill="1" applyBorder="1" applyAlignment="1">
      <alignment horizontal="right" wrapText="1"/>
    </xf>
    <xf numFmtId="49" fontId="3" fillId="6" borderId="13" xfId="0" applyNumberFormat="1" applyFont="1" applyFill="1" applyBorder="1" applyAlignment="1">
      <alignment horizontal="right" wrapText="1"/>
    </xf>
    <xf numFmtId="49" fontId="3" fillId="6" borderId="14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/>
    <xf numFmtId="0" fontId="0" fillId="7" borderId="0" xfId="0" applyFill="1"/>
    <xf numFmtId="167" fontId="0" fillId="7" borderId="0" xfId="0" applyNumberFormat="1" applyFill="1"/>
    <xf numFmtId="167" fontId="0" fillId="7" borderId="0" xfId="0" applyNumberFormat="1" applyFill="1" applyAlignment="1">
      <alignment vertical="center"/>
    </xf>
    <xf numFmtId="167" fontId="2" fillId="7" borderId="0" xfId="0" applyNumberFormat="1" applyFont="1" applyFill="1" applyAlignment="1">
      <alignment vertical="center"/>
    </xf>
    <xf numFmtId="0" fontId="3" fillId="6" borderId="9" xfId="0" applyFont="1" applyFill="1" applyBorder="1" applyAlignment="1">
      <alignment horizontal="left"/>
    </xf>
    <xf numFmtId="0" fontId="3" fillId="6" borderId="17" xfId="0" applyFont="1" applyFill="1" applyBorder="1"/>
    <xf numFmtId="0" fontId="3" fillId="6" borderId="1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0" fontId="19" fillId="0" borderId="5" xfId="0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165" fontId="19" fillId="0" borderId="1" xfId="0" applyNumberFormat="1" applyFont="1" applyBorder="1" applyAlignment="1">
      <alignment horizontal="right" wrapText="1"/>
    </xf>
    <xf numFmtId="165" fontId="19" fillId="0" borderId="15" xfId="0" applyNumberFormat="1" applyFont="1" applyBorder="1" applyAlignment="1">
      <alignment horizontal="right" wrapText="1"/>
    </xf>
    <xf numFmtId="165" fontId="19" fillId="0" borderId="5" xfId="0" applyNumberFormat="1" applyFont="1" applyBorder="1" applyAlignment="1">
      <alignment horizontal="right" wrapText="1"/>
    </xf>
    <xf numFmtId="165" fontId="19" fillId="0" borderId="16" xfId="0" applyNumberFormat="1" applyFont="1" applyBorder="1" applyAlignment="1">
      <alignment horizontal="right" wrapText="1"/>
    </xf>
    <xf numFmtId="166" fontId="10" fillId="0" borderId="1" xfId="0" applyNumberFormat="1" applyFont="1" applyBorder="1" applyAlignment="1">
      <alignment horizontal="right"/>
    </xf>
    <xf numFmtId="166" fontId="19" fillId="0" borderId="1" xfId="0" applyNumberFormat="1" applyFont="1" applyBorder="1" applyAlignment="1">
      <alignment horizontal="right" wrapText="1"/>
    </xf>
    <xf numFmtId="166" fontId="19" fillId="0" borderId="15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9" fillId="0" borderId="16" xfId="0" applyNumberFormat="1" applyFont="1" applyBorder="1" applyAlignment="1">
      <alignment horizontal="right" wrapText="1"/>
    </xf>
    <xf numFmtId="166" fontId="0" fillId="0" borderId="1" xfId="0" applyNumberFormat="1" applyBorder="1" applyAlignment="1">
      <alignment horizontal="right" vertical="center"/>
    </xf>
    <xf numFmtId="165" fontId="0" fillId="7" borderId="1" xfId="0" applyNumberFormat="1" applyFill="1" applyBorder="1"/>
    <xf numFmtId="165" fontId="0" fillId="0" borderId="1" xfId="0" applyNumberFormat="1" applyBorder="1"/>
    <xf numFmtId="165" fontId="0" fillId="8" borderId="1" xfId="0" applyNumberFormat="1" applyFill="1" applyBorder="1"/>
    <xf numFmtId="3" fontId="0" fillId="8" borderId="1" xfId="0" applyNumberFormat="1" applyFill="1" applyBorder="1" applyAlignment="1">
      <alignment vertical="center"/>
    </xf>
    <xf numFmtId="3" fontId="2" fillId="8" borderId="1" xfId="0" applyNumberFormat="1" applyFont="1" applyFill="1" applyBorder="1" applyAlignment="1">
      <alignment vertical="center"/>
    </xf>
    <xf numFmtId="3" fontId="0" fillId="8" borderId="1" xfId="0" applyNumberFormat="1" applyFill="1" applyBorder="1"/>
    <xf numFmtId="0" fontId="7" fillId="7" borderId="2" xfId="0" applyFont="1" applyFill="1" applyBorder="1" applyAlignment="1">
      <alignment vertical="center" wrapText="1"/>
    </xf>
    <xf numFmtId="165" fontId="19" fillId="5" borderId="1" xfId="0" applyNumberFormat="1" applyFont="1" applyFill="1" applyBorder="1" applyAlignment="1">
      <alignment horizontal="right" wrapText="1"/>
    </xf>
    <xf numFmtId="0" fontId="19" fillId="5" borderId="1" xfId="0" applyFont="1" applyFill="1" applyBorder="1" applyAlignment="1">
      <alignment horizontal="right" wrapText="1"/>
    </xf>
    <xf numFmtId="0" fontId="19" fillId="5" borderId="5" xfId="0" applyFont="1" applyFill="1" applyBorder="1" applyAlignment="1">
      <alignment horizontal="right" wrapText="1"/>
    </xf>
    <xf numFmtId="166" fontId="15" fillId="0" borderId="5" xfId="0" applyNumberFormat="1" applyFont="1" applyBorder="1" applyAlignment="1">
      <alignment horizontal="right" wrapText="1"/>
    </xf>
    <xf numFmtId="166" fontId="15" fillId="0" borderId="16" xfId="0" applyNumberFormat="1" applyFont="1" applyBorder="1" applyAlignment="1">
      <alignment horizontal="right" wrapText="1"/>
    </xf>
    <xf numFmtId="165" fontId="15" fillId="0" borderId="15" xfId="0" applyNumberFormat="1" applyFont="1" applyBorder="1" applyAlignment="1">
      <alignment horizontal="right" wrapText="1"/>
    </xf>
    <xf numFmtId="166" fontId="15" fillId="0" borderId="1" xfId="0" applyNumberFormat="1" applyFont="1" applyBorder="1" applyAlignment="1">
      <alignment wrapText="1"/>
    </xf>
    <xf numFmtId="166" fontId="15" fillId="0" borderId="15" xfId="0" applyNumberFormat="1" applyFont="1" applyBorder="1" applyAlignment="1">
      <alignment wrapText="1"/>
    </xf>
    <xf numFmtId="166" fontId="15" fillId="0" borderId="5" xfId="0" applyNumberFormat="1" applyFont="1" applyBorder="1" applyAlignment="1">
      <alignment wrapText="1"/>
    </xf>
    <xf numFmtId="166" fontId="15" fillId="0" borderId="16" xfId="0" applyNumberFormat="1" applyFont="1" applyBorder="1" applyAlignment="1">
      <alignment wrapText="1"/>
    </xf>
    <xf numFmtId="164" fontId="19" fillId="0" borderId="1" xfId="0" applyNumberFormat="1" applyFont="1" applyBorder="1" applyAlignment="1">
      <alignment horizontal="right" wrapText="1"/>
    </xf>
    <xf numFmtId="164" fontId="19" fillId="0" borderId="5" xfId="0" applyNumberFormat="1" applyFont="1" applyBorder="1" applyAlignment="1">
      <alignment horizontal="right" wrapText="1"/>
    </xf>
    <xf numFmtId="166" fontId="19" fillId="5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0" fontId="7" fillId="7" borderId="0" xfId="0" applyFont="1" applyFill="1" applyAlignment="1">
      <alignment vertical="center" wrapText="1"/>
    </xf>
    <xf numFmtId="3" fontId="0" fillId="7" borderId="0" xfId="0" applyNumberFormat="1" applyFill="1" applyAlignment="1">
      <alignment horizontal="right"/>
    </xf>
    <xf numFmtId="3" fontId="0" fillId="7" borderId="3" xfId="0" applyNumberFormat="1" applyFill="1" applyBorder="1" applyAlignment="1">
      <alignment horizontal="right"/>
    </xf>
    <xf numFmtId="0" fontId="7" fillId="7" borderId="15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23" fillId="0" borderId="0" xfId="0" applyFont="1" applyAlignment="1">
      <alignment horizontal="right"/>
    </xf>
    <xf numFmtId="0" fontId="3" fillId="6" borderId="0" xfId="0" applyFont="1" applyFill="1" applyAlignment="1">
      <alignment horizontal="right"/>
    </xf>
    <xf numFmtId="0" fontId="15" fillId="9" borderId="0" xfId="12" applyFont="1" applyFill="1"/>
    <xf numFmtId="165" fontId="15" fillId="9" borderId="0" xfId="14" applyNumberFormat="1" applyFont="1" applyFill="1" applyAlignment="1">
      <alignment horizontal="right" vertical="center"/>
    </xf>
    <xf numFmtId="170" fontId="15" fillId="9" borderId="0" xfId="13" applyNumberFormat="1" applyFont="1" applyFill="1" applyBorder="1" applyAlignment="1">
      <alignment horizontal="right" vertical="center"/>
    </xf>
    <xf numFmtId="170" fontId="23" fillId="0" borderId="0" xfId="13" applyNumberFormat="1" applyFont="1"/>
    <xf numFmtId="2" fontId="27" fillId="9" borderId="17" xfId="12" applyNumberFormat="1" applyFont="1" applyFill="1" applyBorder="1"/>
    <xf numFmtId="165" fontId="27" fillId="9" borderId="17" xfId="14" applyNumberFormat="1" applyFont="1" applyFill="1" applyBorder="1" applyAlignment="1">
      <alignment horizontal="right" vertical="center"/>
    </xf>
    <xf numFmtId="170" fontId="27" fillId="9" borderId="17" xfId="14" applyNumberFormat="1" applyFont="1" applyFill="1" applyBorder="1" applyAlignment="1">
      <alignment horizontal="right" vertical="center"/>
    </xf>
    <xf numFmtId="166" fontId="15" fillId="9" borderId="7" xfId="14" applyNumberFormat="1" applyFont="1" applyFill="1" applyBorder="1" applyAlignment="1">
      <alignment horizontal="right" vertical="center"/>
    </xf>
    <xf numFmtId="170" fontId="15" fillId="9" borderId="7" xfId="14" applyNumberFormat="1" applyFont="1" applyFill="1" applyBorder="1" applyAlignment="1">
      <alignment horizontal="right" vertical="center"/>
    </xf>
    <xf numFmtId="0" fontId="24" fillId="9" borderId="12" xfId="12" applyFont="1" applyFill="1" applyBorder="1" applyAlignment="1">
      <alignment horizontal="left"/>
    </xf>
    <xf numFmtId="166" fontId="25" fillId="9" borderId="18" xfId="14" applyNumberFormat="1" applyFont="1" applyFill="1" applyBorder="1" applyAlignment="1">
      <alignment horizontal="right" vertical="center"/>
    </xf>
    <xf numFmtId="170" fontId="25" fillId="9" borderId="18" xfId="14" applyNumberFormat="1" applyFont="1" applyFill="1" applyBorder="1" applyAlignment="1">
      <alignment horizontal="right" vertical="center"/>
    </xf>
    <xf numFmtId="170" fontId="15" fillId="9" borderId="0" xfId="14" applyNumberFormat="1" applyFont="1" applyFill="1" applyAlignment="1">
      <alignment horizontal="right" vertical="center"/>
    </xf>
    <xf numFmtId="170" fontId="23" fillId="0" borderId="0" xfId="0" applyNumberFormat="1" applyFont="1"/>
    <xf numFmtId="0" fontId="8" fillId="10" borderId="1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horizontal="left" vertical="center"/>
    </xf>
    <xf numFmtId="0" fontId="8" fillId="11" borderId="0" xfId="0" applyFont="1" applyFill="1"/>
    <xf numFmtId="0" fontId="8" fillId="0" borderId="1" xfId="0" applyFont="1" applyBorder="1" applyAlignment="1">
      <alignment horizontal="center" vertical="center"/>
    </xf>
    <xf numFmtId="0" fontId="16" fillId="10" borderId="1" xfId="0" applyFont="1" applyFill="1" applyBorder="1" applyAlignment="1">
      <alignment vertical="center" wrapText="1"/>
    </xf>
    <xf numFmtId="0" fontId="7" fillId="0" borderId="1" xfId="0" applyFont="1" applyBorder="1"/>
    <xf numFmtId="0" fontId="10" fillId="1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11" borderId="2" xfId="0" applyFont="1" applyFill="1" applyBorder="1"/>
    <xf numFmtId="0" fontId="16" fillId="10" borderId="9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5" fillId="9" borderId="7" xfId="12" applyFont="1" applyFill="1" applyBorder="1" applyAlignment="1">
      <alignment wrapText="1"/>
    </xf>
    <xf numFmtId="0" fontId="15" fillId="9" borderId="12" xfId="12" applyFont="1" applyFill="1" applyBorder="1" applyAlignment="1">
      <alignment horizontal="left" wrapText="1"/>
    </xf>
    <xf numFmtId="0" fontId="26" fillId="6" borderId="0" xfId="0" applyFont="1" applyFill="1" applyAlignment="1">
      <alignment horizontal="left" vertical="top" wrapText="1"/>
    </xf>
    <xf numFmtId="0" fontId="26" fillId="6" borderId="0" xfId="0" applyFont="1" applyFill="1" applyAlignment="1">
      <alignment horizontal="center" vertical="top"/>
    </xf>
    <xf numFmtId="0" fontId="15" fillId="9" borderId="0" xfId="12" applyFont="1" applyFill="1" applyAlignment="1">
      <alignment horizontal="left" wrapText="1"/>
    </xf>
    <xf numFmtId="2" fontId="27" fillId="9" borderId="17" xfId="12" applyNumberFormat="1" applyFont="1" applyFill="1" applyBorder="1" applyAlignment="1">
      <alignment horizontal="left"/>
    </xf>
    <xf numFmtId="0" fontId="15" fillId="9" borderId="17" xfId="12" applyFont="1" applyFill="1" applyBorder="1" applyAlignment="1">
      <alignment horizontal="left" vertical="center" wrapText="1"/>
    </xf>
    <xf numFmtId="0" fontId="15" fillId="9" borderId="17" xfId="12" applyFont="1" applyFill="1" applyBorder="1" applyAlignment="1">
      <alignment horizontal="left" wrapText="1"/>
    </xf>
    <xf numFmtId="0" fontId="15" fillId="9" borderId="12" xfId="12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7" fontId="2" fillId="7" borderId="0" xfId="0" applyNumberFormat="1" applyFont="1" applyFill="1" applyAlignment="1">
      <alignment horizontal="center" vertical="center"/>
    </xf>
    <xf numFmtId="167" fontId="2" fillId="7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15">
    <cellStyle name="=C:\WINNT35\SYSTEM32\COMMAND.COM" xfId="10" xr:uid="{B508CE1A-663E-421E-B5D4-52D30357406E}"/>
    <cellStyle name="Komma 2" xfId="7" xr:uid="{18F71791-A2A5-4AD1-8C4D-86D72EEE185C}"/>
    <cellStyle name="Komma 3" xfId="9" xr:uid="{ECFD1CA1-D739-4413-8BFC-5778561617D6}"/>
    <cellStyle name="Link" xfId="1" builtinId="8"/>
    <cellStyle name="Normal" xfId="0" builtinId="0"/>
    <cellStyle name="Normal 2" xfId="3" xr:uid="{EDBD1870-9BCE-4750-B487-D075E1BA0F46}"/>
    <cellStyle name="Normal 3" xfId="5" xr:uid="{0C4BF3EC-3443-458E-865B-A492FC798286}"/>
    <cellStyle name="Normal 3 2" xfId="12" xr:uid="{D8CE6D13-08E3-4726-8CD1-CE61009E748A}"/>
    <cellStyle name="Normal_Tables for PP" xfId="14" xr:uid="{E755A063-67AD-45A8-8541-B96FB3491930}"/>
    <cellStyle name="optionalExposure" xfId="11" xr:uid="{C3F71E6C-DFBD-48E7-8916-56E8D67A7193}"/>
    <cellStyle name="Procent" xfId="13" builtinId="5"/>
    <cellStyle name="Procent 2" xfId="8" xr:uid="{AFD2D600-38E8-4FB9-85E9-B3CFAAD48DFE}"/>
    <cellStyle name="SAS FM Row drillable header" xfId="6" xr:uid="{02D37F61-FD72-4381-9FBC-4DC9D0E8D2CE}"/>
    <cellStyle name="Valuta 2" xfId="2" xr:uid="{6EF1C7DB-20E5-4B07-B656-8923BAC45033}"/>
    <cellStyle name="Valuta 3" xfId="4" xr:uid="{547E1CE8-AC1C-4D77-A657-D0E89DB6CE55}"/>
  </cellStyles>
  <dxfs count="0"/>
  <tableStyles count="0" defaultTableStyle="TableStyleMedium2" defaultPivotStyle="PivotStyleLight16"/>
  <colors>
    <mruColors>
      <color rgb="FFD9DDE3"/>
      <color rgb="FF5E788E"/>
      <color rgb="FFB2BD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1</xdr:col>
      <xdr:colOff>2781300</xdr:colOff>
      <xdr:row>1</xdr:row>
      <xdr:rowOff>158750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D511BB57-1BB7-4B34-AE4E-9841E7CD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3600" y="57150"/>
          <a:ext cx="27241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101600</xdr:rowOff>
    </xdr:from>
    <xdr:to>
      <xdr:col>4</xdr:col>
      <xdr:colOff>590549</xdr:colOff>
      <xdr:row>0</xdr:row>
      <xdr:rowOff>368300</xdr:rowOff>
    </xdr:to>
    <xdr:pic>
      <xdr:nvPicPr>
        <xdr:cNvPr id="4" name="Picture 1" descr="AL-logo_1 linie_cmyk">
          <a:extLst>
            <a:ext uri="{FF2B5EF4-FFF2-40B4-BE49-F238E27FC236}">
              <a16:creationId xmlns:a16="http://schemas.microsoft.com/office/drawing/2014/main" id="{6BDBF87D-607C-4F3D-BE56-F9D53599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01600"/>
          <a:ext cx="218439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23E2-62E5-4248-A58F-25AE126FCEBF}">
  <sheetPr>
    <pageSetUpPr fitToPage="1"/>
  </sheetPr>
  <dimension ref="A2:B27"/>
  <sheetViews>
    <sheetView workbookViewId="0">
      <selection activeCell="A25" sqref="A25"/>
    </sheetView>
  </sheetViews>
  <sheetFormatPr defaultRowHeight="15" x14ac:dyDescent="0.25"/>
  <cols>
    <col min="1" max="1" width="120.5703125" customWidth="1"/>
    <col min="2" max="2" width="42.140625" customWidth="1"/>
    <col min="3" max="3" width="18.7109375" customWidth="1"/>
  </cols>
  <sheetData>
    <row r="2" spans="1:2" ht="26.25" x14ac:dyDescent="0.25">
      <c r="A2" s="110" t="s">
        <v>172</v>
      </c>
      <c r="B2" s="111"/>
    </row>
    <row r="3" spans="1:2" x14ac:dyDescent="0.25">
      <c r="A3" s="113" t="s">
        <v>173</v>
      </c>
      <c r="B3" s="111"/>
    </row>
    <row r="4" spans="1:2" ht="43.5" customHeight="1" x14ac:dyDescent="0.25">
      <c r="A4" s="141" t="s">
        <v>181</v>
      </c>
      <c r="B4" s="141"/>
    </row>
    <row r="5" spans="1:2" ht="26.1" customHeight="1" x14ac:dyDescent="0.25">
      <c r="A5" s="141" t="s">
        <v>174</v>
      </c>
      <c r="B5" s="141"/>
    </row>
    <row r="6" spans="1:2" ht="45.6" customHeight="1" x14ac:dyDescent="0.25">
      <c r="A6" s="141" t="s">
        <v>175</v>
      </c>
      <c r="B6" s="141"/>
    </row>
    <row r="7" spans="1:2" ht="14.45" customHeight="1" x14ac:dyDescent="0.25">
      <c r="A7" s="141" t="s">
        <v>176</v>
      </c>
      <c r="B7" s="141"/>
    </row>
    <row r="8" spans="1:2" ht="14.45" customHeight="1" x14ac:dyDescent="0.25">
      <c r="A8" s="141" t="s">
        <v>177</v>
      </c>
      <c r="B8" s="141"/>
    </row>
    <row r="9" spans="1:2" ht="14.45" customHeight="1" x14ac:dyDescent="0.25">
      <c r="A9" s="141" t="s">
        <v>178</v>
      </c>
      <c r="B9" s="141"/>
    </row>
    <row r="10" spans="1:2" ht="14.45" customHeight="1" x14ac:dyDescent="0.25">
      <c r="A10" s="141" t="s">
        <v>179</v>
      </c>
      <c r="B10" s="141"/>
    </row>
    <row r="11" spans="1:2" ht="14.45" customHeight="1" x14ac:dyDescent="0.25">
      <c r="A11" s="141" t="s">
        <v>180</v>
      </c>
      <c r="B11" s="141"/>
    </row>
    <row r="13" spans="1:2" ht="26.25" x14ac:dyDescent="0.4">
      <c r="A13" s="2" t="s">
        <v>182</v>
      </c>
    </row>
    <row r="14" spans="1:2" x14ac:dyDescent="0.25">
      <c r="A14" s="112" t="s">
        <v>183</v>
      </c>
      <c r="B14" s="26" t="s">
        <v>216</v>
      </c>
    </row>
    <row r="15" spans="1:2" x14ac:dyDescent="0.25">
      <c r="A15" s="112" t="s">
        <v>185</v>
      </c>
      <c r="B15" s="26" t="s">
        <v>0</v>
      </c>
    </row>
    <row r="16" spans="1:2" x14ac:dyDescent="0.25">
      <c r="A16" s="112" t="s">
        <v>184</v>
      </c>
      <c r="B16" s="26" t="s">
        <v>1</v>
      </c>
    </row>
    <row r="17" spans="1:2" x14ac:dyDescent="0.25">
      <c r="A17" t="s">
        <v>186</v>
      </c>
      <c r="B17" s="26" t="s">
        <v>214</v>
      </c>
    </row>
    <row r="18" spans="1:2" x14ac:dyDescent="0.25">
      <c r="A18" t="s">
        <v>187</v>
      </c>
      <c r="B18" s="26" t="s">
        <v>215</v>
      </c>
    </row>
    <row r="27" spans="1:2" x14ac:dyDescent="0.25">
      <c r="A27" s="1"/>
    </row>
  </sheetData>
  <mergeCells count="8">
    <mergeCell ref="A10:B10"/>
    <mergeCell ref="A11:B11"/>
    <mergeCell ref="A4:B4"/>
    <mergeCell ref="A5:B5"/>
    <mergeCell ref="A6:B6"/>
    <mergeCell ref="A7:B7"/>
    <mergeCell ref="A8:B8"/>
    <mergeCell ref="A9:B9"/>
  </mergeCells>
  <hyperlinks>
    <hyperlink ref="B15" location="'EU KM1'!A1" display="EU KM1" xr:uid="{21355481-1630-4DF8-B0E2-E846377B9284}"/>
    <hyperlink ref="B16" location="'EU OV1'!A1" display="EU OV1" xr:uid="{AF6EE78E-4BEA-4F94-B59A-09A6C104FEF2}"/>
    <hyperlink ref="B17" location="'EU LIQ 1'!A1" display="EU LIQ 1" xr:uid="{CE7A33A6-51DB-4FD6-BAB4-4A2634CBAD33}"/>
    <hyperlink ref="B18" location="'EU LIQ B'!A1" display="EU LIQ B" xr:uid="{8B7E8EF7-CD1A-487F-A88D-A9014A2ED050}"/>
    <hyperlink ref="B14" location="'Kapitalgrundlag og solvensbehov'!A1" display="Solvensbehov" xr:uid="{3C65A2A3-9A3E-460E-B511-1C54F632C318}"/>
  </hyperlink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8FF3-389F-4213-9BC0-A30607D8CD93}">
  <sheetPr>
    <pageSetUpPr fitToPage="1"/>
  </sheetPr>
  <dimension ref="A1:H31"/>
  <sheetViews>
    <sheetView tabSelected="1" workbookViewId="0">
      <selection activeCell="A9" sqref="A9"/>
    </sheetView>
  </sheetViews>
  <sheetFormatPr defaultColWidth="9.140625" defaultRowHeight="15" x14ac:dyDescent="0.25"/>
  <cols>
    <col min="1" max="1" width="95.7109375" style="114" customWidth="1"/>
    <col min="2" max="2" width="9.5703125" style="114" customWidth="1"/>
    <col min="3" max="3" width="8.5703125" style="114" customWidth="1"/>
    <col min="4" max="4" width="10.140625" style="114" customWidth="1"/>
    <col min="5" max="5" width="8.42578125" style="114" customWidth="1"/>
    <col min="6" max="6" width="9.140625" style="114"/>
    <col min="7" max="8" width="14.140625" style="114" bestFit="1" customWidth="1"/>
    <col min="9" max="16384" width="9.140625" style="114"/>
  </cols>
  <sheetData>
    <row r="1" spans="1:8" ht="36" customHeight="1" x14ac:dyDescent="0.25">
      <c r="C1" s="115"/>
    </row>
    <row r="2" spans="1:8" ht="15.75" customHeight="1" x14ac:dyDescent="0.25">
      <c r="A2" s="144" t="s">
        <v>223</v>
      </c>
      <c r="B2" s="145" t="s">
        <v>188</v>
      </c>
      <c r="C2" s="145"/>
      <c r="D2" s="145" t="s">
        <v>189</v>
      </c>
      <c r="E2" s="145"/>
    </row>
    <row r="3" spans="1:8" x14ac:dyDescent="0.25">
      <c r="A3" s="144"/>
      <c r="B3" s="116" t="s">
        <v>190</v>
      </c>
      <c r="C3" s="116" t="s">
        <v>191</v>
      </c>
      <c r="D3" s="116" t="s">
        <v>190</v>
      </c>
      <c r="E3" s="116" t="s">
        <v>191</v>
      </c>
    </row>
    <row r="4" spans="1:8" x14ac:dyDescent="0.25">
      <c r="A4" s="117" t="s">
        <v>192</v>
      </c>
      <c r="B4" s="118">
        <v>4361.6618889599995</v>
      </c>
      <c r="C4" s="119">
        <v>7.0608768067336958E-2</v>
      </c>
      <c r="D4" s="118">
        <v>3136.1915554399998</v>
      </c>
      <c r="E4" s="119">
        <v>7.307061583416774E-2</v>
      </c>
    </row>
    <row r="5" spans="1:8" x14ac:dyDescent="0.25">
      <c r="A5" s="117" t="s">
        <v>193</v>
      </c>
      <c r="B5" s="118">
        <v>1122.21070504</v>
      </c>
      <c r="C5" s="119">
        <v>1.8166909176388645E-2</v>
      </c>
      <c r="D5" s="118">
        <v>829.72353008000005</v>
      </c>
      <c r="E5" s="119">
        <v>1.9331857841999447E-2</v>
      </c>
    </row>
    <row r="6" spans="1:8" x14ac:dyDescent="0.25">
      <c r="A6" s="117" t="s">
        <v>194</v>
      </c>
      <c r="B6" s="118">
        <v>809.40674400000012</v>
      </c>
      <c r="C6" s="119">
        <v>1.3103081924780189E-2</v>
      </c>
      <c r="D6" s="118">
        <v>511.88570704000006</v>
      </c>
      <c r="E6" s="119">
        <v>1.1926504867102583E-2</v>
      </c>
      <c r="G6" s="120"/>
      <c r="H6" s="120"/>
    </row>
    <row r="7" spans="1:8" x14ac:dyDescent="0.25">
      <c r="A7" s="117" t="s">
        <v>195</v>
      </c>
      <c r="B7" s="118">
        <v>18.100000000000001</v>
      </c>
      <c r="C7" s="119">
        <v>2.9301186899737691E-4</v>
      </c>
      <c r="D7" s="118">
        <v>38.5</v>
      </c>
      <c r="E7" s="119">
        <v>8.9701750032955834E-4</v>
      </c>
      <c r="G7" s="120"/>
      <c r="H7" s="120"/>
    </row>
    <row r="8" spans="1:8" x14ac:dyDescent="0.25">
      <c r="A8" s="121" t="s">
        <v>196</v>
      </c>
      <c r="B8" s="122">
        <v>6311.3793379999997</v>
      </c>
      <c r="C8" s="123">
        <v>0.10217177103750318</v>
      </c>
      <c r="D8" s="122">
        <v>4516.3007925599995</v>
      </c>
      <c r="E8" s="123">
        <v>0.10522599604359933</v>
      </c>
      <c r="G8" s="120"/>
      <c r="H8" s="120"/>
    </row>
    <row r="9" spans="1:8" x14ac:dyDescent="0.25">
      <c r="A9" s="117" t="s">
        <v>197</v>
      </c>
      <c r="B9" s="124">
        <v>0</v>
      </c>
      <c r="C9" s="125">
        <v>0</v>
      </c>
      <c r="D9" s="124">
        <v>0</v>
      </c>
      <c r="E9" s="125">
        <v>0</v>
      </c>
      <c r="G9" s="120"/>
      <c r="H9" s="120"/>
    </row>
    <row r="10" spans="1:8" ht="2.25" customHeight="1" x14ac:dyDescent="0.25">
      <c r="A10" s="126"/>
      <c r="B10" s="127"/>
      <c r="C10" s="128"/>
      <c r="D10" s="127"/>
      <c r="E10" s="128"/>
      <c r="G10" s="120"/>
      <c r="H10" s="120"/>
    </row>
    <row r="11" spans="1:8" x14ac:dyDescent="0.25">
      <c r="A11" s="121" t="s">
        <v>198</v>
      </c>
      <c r="B11" s="122">
        <v>6311.3793379999997</v>
      </c>
      <c r="C11" s="123">
        <v>0.10217177103750316</v>
      </c>
      <c r="D11" s="122">
        <v>4516.3007925599995</v>
      </c>
      <c r="E11" s="123">
        <v>0.10522599604359932</v>
      </c>
    </row>
    <row r="12" spans="1:8" x14ac:dyDescent="0.25">
      <c r="A12" s="117" t="s">
        <v>199</v>
      </c>
      <c r="B12" s="118">
        <v>9255.7095379999992</v>
      </c>
      <c r="C12" s="129">
        <v>0.14983606357050983</v>
      </c>
      <c r="D12" s="118">
        <v>9237.3178349999998</v>
      </c>
      <c r="E12" s="129">
        <v>0.21522170789873629</v>
      </c>
    </row>
    <row r="13" spans="1:8" x14ac:dyDescent="0.25">
      <c r="A13" s="117" t="s">
        <v>200</v>
      </c>
      <c r="B13" s="118">
        <v>10230.930225</v>
      </c>
      <c r="C13" s="129">
        <v>0.16562342468558033</v>
      </c>
      <c r="D13" s="118">
        <v>10046.317835</v>
      </c>
      <c r="E13" s="129">
        <v>0.23407072498358336</v>
      </c>
    </row>
    <row r="14" spans="1:8" x14ac:dyDescent="0.25">
      <c r="A14" s="117" t="s">
        <v>201</v>
      </c>
      <c r="B14" s="118">
        <v>11449.376072999999</v>
      </c>
      <c r="C14" s="129">
        <v>0.1853482365747833</v>
      </c>
      <c r="D14" s="118">
        <v>10946.317835</v>
      </c>
      <c r="E14" s="129">
        <v>0.25503996525102757</v>
      </c>
      <c r="F14" s="130"/>
    </row>
    <row r="15" spans="1:8" x14ac:dyDescent="0.25">
      <c r="A15" s="121" t="s">
        <v>202</v>
      </c>
      <c r="B15" s="121"/>
      <c r="C15" s="121"/>
      <c r="D15" s="121"/>
      <c r="E15" s="121"/>
    </row>
    <row r="16" spans="1:8" ht="18" customHeight="1" x14ac:dyDescent="0.25">
      <c r="A16" s="142" t="s">
        <v>203</v>
      </c>
      <c r="B16" s="142"/>
      <c r="C16" s="142"/>
      <c r="D16" s="142"/>
      <c r="E16" s="142"/>
    </row>
    <row r="17" spans="1:5" ht="45.95" customHeight="1" x14ac:dyDescent="0.25">
      <c r="A17" s="146" t="s">
        <v>204</v>
      </c>
      <c r="B17" s="146"/>
      <c r="C17" s="146"/>
      <c r="D17" s="146"/>
      <c r="E17" s="146"/>
    </row>
    <row r="18" spans="1:5" x14ac:dyDescent="0.25">
      <c r="A18" s="146" t="s">
        <v>217</v>
      </c>
      <c r="B18" s="146"/>
      <c r="C18" s="146"/>
      <c r="D18" s="146"/>
      <c r="E18" s="146"/>
    </row>
    <row r="19" spans="1:5" x14ac:dyDescent="0.25">
      <c r="A19" s="143" t="s">
        <v>205</v>
      </c>
      <c r="B19" s="143"/>
      <c r="C19" s="143"/>
      <c r="D19" s="143"/>
      <c r="E19" s="143"/>
    </row>
    <row r="20" spans="1:5" ht="15" customHeight="1" x14ac:dyDescent="0.25">
      <c r="A20" s="147" t="s">
        <v>206</v>
      </c>
      <c r="B20" s="147"/>
      <c r="C20" s="147"/>
      <c r="D20" s="147"/>
      <c r="E20" s="147"/>
    </row>
    <row r="21" spans="1:5" ht="139.5" customHeight="1" x14ac:dyDescent="0.25">
      <c r="A21" s="148" t="s">
        <v>212</v>
      </c>
      <c r="B21" s="148"/>
      <c r="C21" s="148"/>
      <c r="D21" s="148"/>
      <c r="E21" s="148"/>
    </row>
    <row r="22" spans="1:5" x14ac:dyDescent="0.25">
      <c r="A22" s="147" t="s">
        <v>207</v>
      </c>
      <c r="B22" s="147"/>
      <c r="C22" s="147"/>
      <c r="D22" s="147"/>
      <c r="E22" s="147"/>
    </row>
    <row r="23" spans="1:5" ht="90.75" customHeight="1" x14ac:dyDescent="0.25">
      <c r="A23" s="149" t="s">
        <v>213</v>
      </c>
      <c r="B23" s="149"/>
      <c r="C23" s="149"/>
      <c r="D23" s="149"/>
      <c r="E23" s="149"/>
    </row>
    <row r="24" spans="1:5" x14ac:dyDescent="0.25">
      <c r="A24" s="147" t="s">
        <v>208</v>
      </c>
      <c r="B24" s="147"/>
      <c r="C24" s="147"/>
      <c r="D24" s="147"/>
      <c r="E24" s="147"/>
    </row>
    <row r="25" spans="1:5" ht="60.75" customHeight="1" x14ac:dyDescent="0.25">
      <c r="A25" s="150" t="s">
        <v>209</v>
      </c>
      <c r="B25" s="150"/>
      <c r="C25" s="150"/>
      <c r="D25" s="150"/>
      <c r="E25" s="150"/>
    </row>
    <row r="26" spans="1:5" x14ac:dyDescent="0.25">
      <c r="A26" s="147" t="s">
        <v>210</v>
      </c>
      <c r="B26" s="147"/>
      <c r="C26" s="147"/>
      <c r="D26" s="147"/>
      <c r="E26" s="147"/>
    </row>
    <row r="27" spans="1:5" ht="32.25" customHeight="1" x14ac:dyDescent="0.25">
      <c r="A27" s="146" t="s">
        <v>211</v>
      </c>
      <c r="B27" s="146"/>
      <c r="C27" s="146"/>
      <c r="D27" s="146"/>
      <c r="E27" s="146"/>
    </row>
    <row r="28" spans="1:5" ht="30.75" customHeight="1" x14ac:dyDescent="0.25"/>
    <row r="29" spans="1:5" ht="17.25" customHeight="1" x14ac:dyDescent="0.25"/>
    <row r="31" spans="1:5" ht="33" customHeight="1" x14ac:dyDescent="0.25"/>
  </sheetData>
  <mergeCells count="15">
    <mergeCell ref="A26:E26"/>
    <mergeCell ref="A27:E27"/>
    <mergeCell ref="A20:E20"/>
    <mergeCell ref="A21:E21"/>
    <mergeCell ref="A22:E22"/>
    <mergeCell ref="A23:E23"/>
    <mergeCell ref="A24:E24"/>
    <mergeCell ref="A25:E25"/>
    <mergeCell ref="A16:E16"/>
    <mergeCell ref="A19:E19"/>
    <mergeCell ref="A2:A3"/>
    <mergeCell ref="B2:C2"/>
    <mergeCell ref="D2:E2"/>
    <mergeCell ref="A17:E17"/>
    <mergeCell ref="A18:E18"/>
  </mergeCells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860B-42E0-407C-BE60-A0AFFCB71967}">
  <sheetPr>
    <pageSetUpPr fitToPage="1"/>
  </sheetPr>
  <dimension ref="A2:G49"/>
  <sheetViews>
    <sheetView workbookViewId="0">
      <selection activeCell="A2" sqref="A2"/>
    </sheetView>
  </sheetViews>
  <sheetFormatPr defaultRowHeight="15" x14ac:dyDescent="0.25"/>
  <cols>
    <col min="2" max="2" width="76.28515625" customWidth="1"/>
    <col min="3" max="3" width="15" customWidth="1"/>
    <col min="4" max="4" width="17.140625" customWidth="1"/>
    <col min="5" max="5" width="18.140625" customWidth="1"/>
    <col min="6" max="6" width="16.28515625" customWidth="1"/>
    <col min="7" max="7" width="15.5703125" customWidth="1"/>
  </cols>
  <sheetData>
    <row r="2" spans="1:7" ht="19.5" x14ac:dyDescent="0.3">
      <c r="A2" s="3" t="s">
        <v>2</v>
      </c>
      <c r="B2" s="4"/>
      <c r="C2" s="5"/>
      <c r="D2" s="5"/>
      <c r="E2" s="5"/>
      <c r="F2" s="5"/>
      <c r="G2" s="5"/>
    </row>
    <row r="3" spans="1:7" x14ac:dyDescent="0.25">
      <c r="A3" s="6"/>
      <c r="C3" s="7"/>
      <c r="D3" s="7"/>
      <c r="E3" s="7"/>
      <c r="F3" s="7"/>
      <c r="G3" s="7"/>
    </row>
    <row r="4" spans="1:7" ht="30" x14ac:dyDescent="0.25">
      <c r="A4" s="45" t="s">
        <v>3</v>
      </c>
      <c r="B4" s="46"/>
      <c r="C4" s="47" t="s">
        <v>4</v>
      </c>
      <c r="D4" s="47" t="s">
        <v>5</v>
      </c>
      <c r="E4" s="47" t="s">
        <v>6</v>
      </c>
      <c r="F4" s="47" t="s">
        <v>7</v>
      </c>
      <c r="G4" s="47" t="s">
        <v>8</v>
      </c>
    </row>
    <row r="5" spans="1:7" x14ac:dyDescent="0.25">
      <c r="A5" s="48"/>
      <c r="B5" s="105" t="s">
        <v>9</v>
      </c>
      <c r="C5" s="106"/>
      <c r="D5" s="106"/>
      <c r="E5" s="106"/>
      <c r="F5" s="106"/>
      <c r="G5" s="107"/>
    </row>
    <row r="6" spans="1:7" ht="18" customHeight="1" x14ac:dyDescent="0.25">
      <c r="A6" s="12">
        <v>1</v>
      </c>
      <c r="B6" s="31" t="s">
        <v>10</v>
      </c>
      <c r="C6" s="101">
        <v>9255.7000000000007</v>
      </c>
      <c r="D6" s="101">
        <v>9144</v>
      </c>
      <c r="E6" s="74">
        <v>9272.9</v>
      </c>
      <c r="F6" s="74">
        <v>9246.1</v>
      </c>
      <c r="G6" s="75">
        <v>9152.7000000000007</v>
      </c>
    </row>
    <row r="7" spans="1:7" ht="15.75" customHeight="1" x14ac:dyDescent="0.25">
      <c r="A7" s="12">
        <v>2</v>
      </c>
      <c r="B7" s="31" t="s">
        <v>11</v>
      </c>
      <c r="C7" s="102">
        <v>10230.9</v>
      </c>
      <c r="D7" s="102">
        <v>9846.5</v>
      </c>
      <c r="E7" s="76">
        <v>9966.5</v>
      </c>
      <c r="F7" s="76">
        <v>9925.5</v>
      </c>
      <c r="G7" s="77">
        <v>9832.2000000000007</v>
      </c>
    </row>
    <row r="8" spans="1:7" ht="15" customHeight="1" x14ac:dyDescent="0.25">
      <c r="A8" s="12">
        <v>3</v>
      </c>
      <c r="B8" s="31" t="s">
        <v>12</v>
      </c>
      <c r="C8" s="102">
        <v>11449.4</v>
      </c>
      <c r="D8" s="102">
        <v>11230.4</v>
      </c>
      <c r="E8" s="76">
        <v>11335.4</v>
      </c>
      <c r="F8" s="76">
        <v>11270.2</v>
      </c>
      <c r="G8" s="77">
        <v>11177.9</v>
      </c>
    </row>
    <row r="9" spans="1:7" x14ac:dyDescent="0.25">
      <c r="A9" s="49"/>
      <c r="B9" s="50" t="s">
        <v>13</v>
      </c>
      <c r="C9" s="50"/>
      <c r="D9" s="50"/>
      <c r="E9" s="50"/>
      <c r="F9" s="50"/>
      <c r="G9" s="108"/>
    </row>
    <row r="10" spans="1:7" ht="16.5" customHeight="1" x14ac:dyDescent="0.25">
      <c r="A10" s="12">
        <v>4</v>
      </c>
      <c r="B10" s="31" t="s">
        <v>14</v>
      </c>
      <c r="C10" s="91">
        <v>61772.2</v>
      </c>
      <c r="D10" s="74">
        <v>62942.7</v>
      </c>
      <c r="E10" s="91">
        <v>62086</v>
      </c>
      <c r="F10" s="74">
        <v>62090.6</v>
      </c>
      <c r="G10" s="75">
        <v>57382.9</v>
      </c>
    </row>
    <row r="11" spans="1:7" x14ac:dyDescent="0.25">
      <c r="A11" s="90"/>
      <c r="B11" s="105" t="s">
        <v>15</v>
      </c>
      <c r="C11" s="105"/>
      <c r="D11" s="105"/>
      <c r="E11" s="105"/>
      <c r="F11" s="105"/>
      <c r="G11" s="109"/>
    </row>
    <row r="12" spans="1:7" x14ac:dyDescent="0.25">
      <c r="A12" s="12">
        <v>5</v>
      </c>
      <c r="B12" s="31" t="s">
        <v>16</v>
      </c>
      <c r="C12" s="103">
        <v>15</v>
      </c>
      <c r="D12" s="70">
        <v>14.5</v>
      </c>
      <c r="E12" s="92">
        <v>14.9</v>
      </c>
      <c r="F12" s="70">
        <v>14.9</v>
      </c>
      <c r="G12" s="71">
        <v>16</v>
      </c>
    </row>
    <row r="13" spans="1:7" x14ac:dyDescent="0.25">
      <c r="A13" s="12">
        <v>6</v>
      </c>
      <c r="B13" s="31" t="s">
        <v>17</v>
      </c>
      <c r="C13" s="93">
        <v>16.600000000000001</v>
      </c>
      <c r="D13" s="72">
        <v>15.6</v>
      </c>
      <c r="E13" s="93">
        <v>16.100000000000001</v>
      </c>
      <c r="F13" s="72">
        <v>16</v>
      </c>
      <c r="G13" s="73">
        <v>17.100000000000001</v>
      </c>
    </row>
    <row r="14" spans="1:7" x14ac:dyDescent="0.25">
      <c r="A14" s="12">
        <v>7</v>
      </c>
      <c r="B14" s="31" t="s">
        <v>18</v>
      </c>
      <c r="C14" s="93">
        <v>18.5</v>
      </c>
      <c r="D14" s="72">
        <v>17.8</v>
      </c>
      <c r="E14" s="93">
        <v>18.3</v>
      </c>
      <c r="F14" s="72">
        <v>18.2</v>
      </c>
      <c r="G14" s="73">
        <v>19.5</v>
      </c>
    </row>
    <row r="15" spans="1:7" ht="30" x14ac:dyDescent="0.25">
      <c r="A15" s="49"/>
      <c r="B15" s="50" t="s">
        <v>19</v>
      </c>
      <c r="C15" s="50"/>
      <c r="D15" s="50"/>
      <c r="E15" s="50"/>
      <c r="F15" s="50"/>
      <c r="G15" s="108"/>
    </row>
    <row r="16" spans="1:7" ht="32.25" customHeight="1" x14ac:dyDescent="0.25">
      <c r="A16" s="14" t="s">
        <v>20</v>
      </c>
      <c r="B16" s="15" t="s">
        <v>21</v>
      </c>
      <c r="C16" s="78">
        <v>2.2000000000000002</v>
      </c>
      <c r="D16" s="79">
        <v>2</v>
      </c>
      <c r="E16" s="78">
        <v>1.99</v>
      </c>
      <c r="F16" s="79">
        <v>1.95</v>
      </c>
      <c r="G16" s="80">
        <v>2.1</v>
      </c>
    </row>
    <row r="17" spans="1:7" x14ac:dyDescent="0.25">
      <c r="A17" s="14" t="s">
        <v>22</v>
      </c>
      <c r="B17" s="15" t="s">
        <v>23</v>
      </c>
      <c r="C17" s="78">
        <v>1.2</v>
      </c>
      <c r="D17" s="81">
        <v>1.1000000000000001</v>
      </c>
      <c r="E17" s="78">
        <v>1.1200000000000001</v>
      </c>
      <c r="F17" s="81">
        <v>1.1000000000000001</v>
      </c>
      <c r="G17" s="82">
        <v>1.18</v>
      </c>
    </row>
    <row r="18" spans="1:7" x14ac:dyDescent="0.25">
      <c r="A18" s="12" t="s">
        <v>24</v>
      </c>
      <c r="B18" s="15" t="s">
        <v>25</v>
      </c>
      <c r="C18" s="78">
        <v>1.7</v>
      </c>
      <c r="D18" s="81">
        <v>1.5</v>
      </c>
      <c r="E18" s="78">
        <v>1.49</v>
      </c>
      <c r="F18" s="81">
        <v>1.46</v>
      </c>
      <c r="G18" s="82">
        <v>1.58</v>
      </c>
    </row>
    <row r="19" spans="1:7" x14ac:dyDescent="0.25">
      <c r="A19" s="12" t="s">
        <v>26</v>
      </c>
      <c r="B19" s="15" t="s">
        <v>27</v>
      </c>
      <c r="C19" s="78">
        <v>10.199999999999999</v>
      </c>
      <c r="D19" s="81">
        <v>10</v>
      </c>
      <c r="E19" s="78">
        <v>10</v>
      </c>
      <c r="F19" s="81">
        <v>10</v>
      </c>
      <c r="G19" s="82">
        <v>10.1</v>
      </c>
    </row>
    <row r="20" spans="1:7" ht="30" x14ac:dyDescent="0.25">
      <c r="A20" s="49"/>
      <c r="B20" s="50" t="s">
        <v>28</v>
      </c>
      <c r="C20" s="50"/>
      <c r="D20" s="50"/>
      <c r="E20" s="50"/>
      <c r="F20" s="50"/>
      <c r="G20" s="108"/>
    </row>
    <row r="21" spans="1:7" x14ac:dyDescent="0.25">
      <c r="A21" s="8">
        <v>8</v>
      </c>
      <c r="B21" s="31" t="s">
        <v>29</v>
      </c>
      <c r="C21" s="10">
        <v>2.5</v>
      </c>
      <c r="D21" s="79">
        <v>2.5</v>
      </c>
      <c r="E21" s="10">
        <v>2.5</v>
      </c>
      <c r="F21" s="79">
        <v>2.5</v>
      </c>
      <c r="G21" s="80">
        <v>2.5</v>
      </c>
    </row>
    <row r="22" spans="1:7" ht="30" x14ac:dyDescent="0.25">
      <c r="A22" s="8" t="s">
        <v>30</v>
      </c>
      <c r="B22" s="31" t="s">
        <v>31</v>
      </c>
      <c r="C22" s="10"/>
      <c r="D22" s="10">
        <v>0</v>
      </c>
      <c r="E22" s="10">
        <v>0</v>
      </c>
      <c r="F22" s="10">
        <v>0</v>
      </c>
      <c r="G22" s="82">
        <v>0</v>
      </c>
    </row>
    <row r="23" spans="1:7" x14ac:dyDescent="0.25">
      <c r="A23" s="8">
        <v>9</v>
      </c>
      <c r="B23" s="31" t="s">
        <v>32</v>
      </c>
      <c r="C23" s="10">
        <v>1</v>
      </c>
      <c r="D23" s="81">
        <v>0</v>
      </c>
      <c r="E23" s="10">
        <v>0</v>
      </c>
      <c r="F23" s="81">
        <v>0</v>
      </c>
      <c r="G23" s="82">
        <v>0</v>
      </c>
    </row>
    <row r="24" spans="1:7" x14ac:dyDescent="0.25">
      <c r="A24" s="8" t="s">
        <v>33</v>
      </c>
      <c r="B24" s="31" t="s">
        <v>34</v>
      </c>
      <c r="C24" s="83">
        <v>0</v>
      </c>
      <c r="D24" s="81">
        <v>0</v>
      </c>
      <c r="E24" s="83">
        <v>0</v>
      </c>
      <c r="F24" s="81">
        <v>0</v>
      </c>
      <c r="G24" s="82">
        <v>0</v>
      </c>
    </row>
    <row r="25" spans="1:7" x14ac:dyDescent="0.25">
      <c r="A25" s="8">
        <v>10</v>
      </c>
      <c r="B25" s="31" t="s">
        <v>35</v>
      </c>
      <c r="C25" s="83">
        <v>0</v>
      </c>
      <c r="D25" s="81">
        <v>0</v>
      </c>
      <c r="E25" s="83">
        <v>0</v>
      </c>
      <c r="F25" s="81">
        <v>0</v>
      </c>
      <c r="G25" s="82">
        <v>0</v>
      </c>
    </row>
    <row r="26" spans="1:7" x14ac:dyDescent="0.25">
      <c r="A26" s="8" t="s">
        <v>36</v>
      </c>
      <c r="B26" s="15" t="s">
        <v>37</v>
      </c>
      <c r="C26" s="10">
        <v>0</v>
      </c>
      <c r="D26" s="81">
        <v>0</v>
      </c>
      <c r="E26" s="10">
        <v>0</v>
      </c>
      <c r="F26" s="81">
        <v>0</v>
      </c>
      <c r="G26" s="82">
        <v>0</v>
      </c>
    </row>
    <row r="27" spans="1:7" ht="19.5" customHeight="1" x14ac:dyDescent="0.25">
      <c r="A27" s="8">
        <v>11</v>
      </c>
      <c r="B27" s="31" t="s">
        <v>38</v>
      </c>
      <c r="C27" s="10">
        <v>3.5</v>
      </c>
      <c r="D27" s="81">
        <v>2.5</v>
      </c>
      <c r="E27" s="10">
        <v>2.5</v>
      </c>
      <c r="F27" s="81">
        <v>2.5</v>
      </c>
      <c r="G27" s="82">
        <v>2.5</v>
      </c>
    </row>
    <row r="28" spans="1:7" ht="18.75" customHeight="1" x14ac:dyDescent="0.25">
      <c r="A28" s="8" t="s">
        <v>39</v>
      </c>
      <c r="B28" s="31" t="s">
        <v>40</v>
      </c>
      <c r="C28" s="10">
        <v>13.7</v>
      </c>
      <c r="D28" s="94">
        <v>12.5</v>
      </c>
      <c r="E28" s="10">
        <v>12.5</v>
      </c>
      <c r="F28" s="94">
        <v>12.5</v>
      </c>
      <c r="G28" s="95">
        <v>12.6</v>
      </c>
    </row>
    <row r="29" spans="1:7" ht="31.5" customHeight="1" x14ac:dyDescent="0.25">
      <c r="A29" s="8">
        <v>12</v>
      </c>
      <c r="B29" s="31" t="s">
        <v>41</v>
      </c>
      <c r="C29" s="10">
        <v>8.8000000000000007</v>
      </c>
      <c r="D29" s="94">
        <v>8.9</v>
      </c>
      <c r="E29" s="10">
        <v>9.3000000000000007</v>
      </c>
      <c r="F29" s="94">
        <v>9.3000000000000007</v>
      </c>
      <c r="G29" s="95">
        <v>10.3</v>
      </c>
    </row>
    <row r="30" spans="1:7" x14ac:dyDescent="0.25">
      <c r="A30" s="49"/>
      <c r="B30" s="50" t="s">
        <v>42</v>
      </c>
      <c r="C30" s="50"/>
      <c r="D30" s="50"/>
      <c r="E30" s="50"/>
      <c r="F30" s="50"/>
      <c r="G30" s="108"/>
    </row>
    <row r="31" spans="1:7" ht="15" customHeight="1" x14ac:dyDescent="0.25">
      <c r="A31" s="8">
        <v>13</v>
      </c>
      <c r="B31" s="32" t="s">
        <v>43</v>
      </c>
      <c r="C31" s="96">
        <v>123847.5</v>
      </c>
      <c r="D31" s="96">
        <v>124484.3</v>
      </c>
      <c r="E31" s="96">
        <v>124710</v>
      </c>
      <c r="F31" s="96">
        <v>127126.39999999999</v>
      </c>
      <c r="G31" s="96">
        <v>126955.4</v>
      </c>
    </row>
    <row r="32" spans="1:7" x14ac:dyDescent="0.25">
      <c r="A32" s="8">
        <v>14</v>
      </c>
      <c r="B32" s="33" t="s">
        <v>44</v>
      </c>
      <c r="C32" s="10">
        <v>8.3000000000000007</v>
      </c>
      <c r="D32" s="94">
        <v>7.9</v>
      </c>
      <c r="E32" s="10">
        <v>8</v>
      </c>
      <c r="F32" s="94">
        <v>7.8</v>
      </c>
      <c r="G32" s="95">
        <v>7.9</v>
      </c>
    </row>
    <row r="33" spans="1:7" ht="30" x14ac:dyDescent="0.25">
      <c r="A33" s="49"/>
      <c r="B33" s="50" t="s">
        <v>45</v>
      </c>
      <c r="C33" s="50"/>
      <c r="D33" s="50"/>
      <c r="E33" s="50"/>
      <c r="F33" s="50"/>
      <c r="G33" s="108"/>
    </row>
    <row r="34" spans="1:7" ht="30" x14ac:dyDescent="0.25">
      <c r="A34" s="8" t="s">
        <v>46</v>
      </c>
      <c r="B34" s="24" t="s">
        <v>47</v>
      </c>
      <c r="C34" s="10">
        <v>0</v>
      </c>
      <c r="D34" s="97">
        <v>0</v>
      </c>
      <c r="E34" s="10">
        <v>0</v>
      </c>
      <c r="F34" s="97">
        <v>0</v>
      </c>
      <c r="G34" s="98">
        <v>0</v>
      </c>
    </row>
    <row r="35" spans="1:7" x14ac:dyDescent="0.25">
      <c r="A35" s="8" t="s">
        <v>48</v>
      </c>
      <c r="B35" s="34" t="s">
        <v>49</v>
      </c>
      <c r="C35" s="83">
        <v>0</v>
      </c>
      <c r="D35" s="99">
        <v>0</v>
      </c>
      <c r="E35" s="83">
        <v>0</v>
      </c>
      <c r="F35" s="99">
        <v>0</v>
      </c>
      <c r="G35" s="100">
        <v>0</v>
      </c>
    </row>
    <row r="36" spans="1:7" x14ac:dyDescent="0.25">
      <c r="A36" s="8" t="s">
        <v>50</v>
      </c>
      <c r="B36" s="24" t="s">
        <v>51</v>
      </c>
      <c r="C36" s="10">
        <v>3</v>
      </c>
      <c r="D36" s="99">
        <v>3</v>
      </c>
      <c r="E36" s="10">
        <v>3</v>
      </c>
      <c r="F36" s="99">
        <v>3</v>
      </c>
      <c r="G36" s="100">
        <v>3</v>
      </c>
    </row>
    <row r="37" spans="1:7" ht="30" x14ac:dyDescent="0.25">
      <c r="A37" s="90"/>
      <c r="B37" s="105" t="s">
        <v>52</v>
      </c>
      <c r="C37" s="105"/>
      <c r="D37" s="105"/>
      <c r="E37" s="105"/>
      <c r="F37" s="105"/>
      <c r="G37" s="109"/>
    </row>
    <row r="38" spans="1:7" x14ac:dyDescent="0.25">
      <c r="A38" s="8" t="s">
        <v>53</v>
      </c>
      <c r="B38" s="35" t="s">
        <v>54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</row>
    <row r="39" spans="1:7" x14ac:dyDescent="0.25">
      <c r="A39" s="8" t="s">
        <v>55</v>
      </c>
      <c r="B39" s="35" t="s">
        <v>56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x14ac:dyDescent="0.25">
      <c r="A40" s="49"/>
      <c r="B40" s="50" t="s">
        <v>57</v>
      </c>
      <c r="C40" s="50"/>
      <c r="D40" s="50"/>
      <c r="E40" s="50"/>
      <c r="F40" s="50"/>
      <c r="G40" s="108"/>
    </row>
    <row r="41" spans="1:7" x14ac:dyDescent="0.25">
      <c r="A41" s="8">
        <v>15</v>
      </c>
      <c r="B41" s="32" t="s">
        <v>58</v>
      </c>
      <c r="C41" s="11">
        <v>34012.760804583893</v>
      </c>
      <c r="D41" s="11">
        <v>34326.383645073169</v>
      </c>
      <c r="E41" s="11">
        <v>31832.482557237319</v>
      </c>
      <c r="F41" s="11">
        <v>28721.958049614826</v>
      </c>
      <c r="G41" s="11">
        <v>25623.284308246755</v>
      </c>
    </row>
    <row r="42" spans="1:7" x14ac:dyDescent="0.25">
      <c r="A42" s="8" t="s">
        <v>59</v>
      </c>
      <c r="B42" s="33" t="s">
        <v>60</v>
      </c>
      <c r="C42" s="11">
        <v>13450.330385035331</v>
      </c>
      <c r="D42" s="11">
        <v>13250.987868316195</v>
      </c>
      <c r="E42" s="11">
        <v>12244.957777766253</v>
      </c>
      <c r="F42" s="11">
        <v>11031.089884952135</v>
      </c>
      <c r="G42" s="11">
        <v>9795.6587706633836</v>
      </c>
    </row>
    <row r="43" spans="1:7" x14ac:dyDescent="0.25">
      <c r="A43" s="8" t="s">
        <v>61</v>
      </c>
      <c r="B43" s="33" t="s">
        <v>62</v>
      </c>
      <c r="C43" s="11">
        <v>1039.1176046866401</v>
      </c>
      <c r="D43" s="11">
        <v>1199.1462646170398</v>
      </c>
      <c r="E43" s="11">
        <v>1138.6146914626013</v>
      </c>
      <c r="F43" s="11">
        <v>1112.4762003693099</v>
      </c>
      <c r="G43" s="11">
        <v>1028.9346747689801</v>
      </c>
    </row>
    <row r="44" spans="1:7" x14ac:dyDescent="0.25">
      <c r="A44" s="8">
        <v>16</v>
      </c>
      <c r="B44" s="32" t="s">
        <v>63</v>
      </c>
      <c r="C44" s="11">
        <v>12411.212780348687</v>
      </c>
      <c r="D44" s="11">
        <v>12051.841603699157</v>
      </c>
      <c r="E44" s="11">
        <v>11098.302244838911</v>
      </c>
      <c r="F44" s="11">
        <v>9910.5728431180796</v>
      </c>
      <c r="G44" s="11">
        <v>8758.6832544296667</v>
      </c>
    </row>
    <row r="45" spans="1:7" x14ac:dyDescent="0.25">
      <c r="A45" s="8">
        <v>17</v>
      </c>
      <c r="B45" s="32" t="s">
        <v>64</v>
      </c>
      <c r="C45" s="40">
        <v>2.7482513639552657</v>
      </c>
      <c r="D45" s="40">
        <v>2.8553832575187177</v>
      </c>
      <c r="E45" s="40">
        <v>2.8806303253799608</v>
      </c>
      <c r="F45" s="40">
        <v>2.895519647605715</v>
      </c>
      <c r="G45" s="40">
        <v>2.9160003021469687</v>
      </c>
    </row>
    <row r="46" spans="1:7" x14ac:dyDescent="0.25">
      <c r="A46" s="49"/>
      <c r="B46" s="50" t="s">
        <v>65</v>
      </c>
      <c r="C46" s="50"/>
      <c r="D46" s="50"/>
      <c r="E46" s="50"/>
      <c r="F46" s="50"/>
      <c r="G46" s="108"/>
    </row>
    <row r="47" spans="1:7" x14ac:dyDescent="0.25">
      <c r="A47" s="8">
        <v>18</v>
      </c>
      <c r="B47" s="32" t="s">
        <v>66</v>
      </c>
      <c r="C47" s="11">
        <f>91442342482/1000000</f>
        <v>91442.342481999993</v>
      </c>
      <c r="D47" s="11">
        <f>89935736506/1000000</f>
        <v>89935.736506000001</v>
      </c>
      <c r="E47" s="11">
        <f>88628816674.21/1000000</f>
        <v>88628.81667421</v>
      </c>
      <c r="F47" s="11">
        <f>90215275450/1000000</f>
        <v>90215.275450000001</v>
      </c>
      <c r="G47" s="11">
        <f>88596789635/1000000</f>
        <v>88596.789634999994</v>
      </c>
    </row>
    <row r="48" spans="1:7" x14ac:dyDescent="0.25">
      <c r="A48" s="8">
        <v>19</v>
      </c>
      <c r="B48" s="9" t="s">
        <v>67</v>
      </c>
      <c r="C48" s="11">
        <f>64955934993/1000000</f>
        <v>64955.934993000003</v>
      </c>
      <c r="D48" s="11">
        <f>65537917004/1000000</f>
        <v>65537.917004000003</v>
      </c>
      <c r="E48" s="11">
        <f>64879550779.7611/1000000</f>
        <v>64879.550779761099</v>
      </c>
      <c r="F48" s="11">
        <f>65732161650/1000000</f>
        <v>65732.161649999995</v>
      </c>
      <c r="G48" s="11">
        <f>63176386946/1000000</f>
        <v>63176.386945999999</v>
      </c>
    </row>
    <row r="49" spans="1:7" x14ac:dyDescent="0.25">
      <c r="A49" s="8">
        <v>20</v>
      </c>
      <c r="B49" s="32" t="s">
        <v>68</v>
      </c>
      <c r="C49" s="42">
        <v>1.4077999999999999</v>
      </c>
      <c r="D49" s="42">
        <v>1.3723000000000001</v>
      </c>
      <c r="E49" s="42">
        <f>E47/E48</f>
        <v>1.3660516389064978</v>
      </c>
      <c r="F49" s="42">
        <f>F47/F48</f>
        <v>1.3724678024490315</v>
      </c>
      <c r="G49" s="42">
        <f>G47/G48</f>
        <v>1.4023718974421262</v>
      </c>
    </row>
  </sheetData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47AA-BBDF-4E83-BD7E-4C511909292C}">
  <sheetPr>
    <pageSetUpPr fitToPage="1"/>
  </sheetPr>
  <dimension ref="A2:G34"/>
  <sheetViews>
    <sheetView workbookViewId="0">
      <selection activeCell="C19" sqref="C19"/>
    </sheetView>
  </sheetViews>
  <sheetFormatPr defaultRowHeight="15" x14ac:dyDescent="0.25"/>
  <cols>
    <col min="1" max="1" width="6.28515625" customWidth="1"/>
    <col min="2" max="2" width="80.85546875" customWidth="1"/>
    <col min="3" max="5" width="20.7109375" customWidth="1"/>
  </cols>
  <sheetData>
    <row r="2" spans="1:6" ht="19.5" x14ac:dyDescent="0.3">
      <c r="A2" s="3" t="s">
        <v>69</v>
      </c>
      <c r="B2" s="4"/>
    </row>
    <row r="3" spans="1:6" x14ac:dyDescent="0.25">
      <c r="C3" s="18"/>
      <c r="D3" s="18"/>
      <c r="E3" s="18"/>
    </row>
    <row r="4" spans="1:6" x14ac:dyDescent="0.25">
      <c r="A4" s="51"/>
      <c r="B4" s="52"/>
      <c r="C4" s="151" t="s">
        <v>70</v>
      </c>
      <c r="D4" s="151"/>
      <c r="E4" s="53" t="s">
        <v>71</v>
      </c>
    </row>
    <row r="5" spans="1:6" x14ac:dyDescent="0.25">
      <c r="A5" s="54" t="s">
        <v>3</v>
      </c>
      <c r="B5" s="55"/>
      <c r="C5" s="56" t="s">
        <v>4</v>
      </c>
      <c r="D5" s="57" t="s">
        <v>7</v>
      </c>
      <c r="E5" s="58" t="s">
        <v>4</v>
      </c>
    </row>
    <row r="6" spans="1:6" ht="17.25" customHeight="1" x14ac:dyDescent="0.25">
      <c r="A6" s="59">
        <v>1</v>
      </c>
      <c r="B6" s="60" t="s">
        <v>72</v>
      </c>
      <c r="C6" s="84">
        <f>C7</f>
        <v>48274.8</v>
      </c>
      <c r="D6" s="84">
        <v>47543</v>
      </c>
      <c r="E6" s="84">
        <f t="shared" ref="E6:E10" si="0">C6*0.08</f>
        <v>3861.9840000000004</v>
      </c>
    </row>
    <row r="7" spans="1:6" ht="17.25" customHeight="1" x14ac:dyDescent="0.25">
      <c r="A7" s="12">
        <v>2</v>
      </c>
      <c r="B7" s="13" t="s">
        <v>73</v>
      </c>
      <c r="C7" s="85">
        <v>48274.8</v>
      </c>
      <c r="D7" s="85">
        <v>47543</v>
      </c>
      <c r="E7" s="85">
        <f t="shared" si="0"/>
        <v>3861.9840000000004</v>
      </c>
    </row>
    <row r="8" spans="1:6" ht="17.25" customHeight="1" x14ac:dyDescent="0.25">
      <c r="A8" s="12">
        <v>3</v>
      </c>
      <c r="B8" s="13" t="s">
        <v>74</v>
      </c>
      <c r="C8" s="86"/>
      <c r="D8" s="86"/>
      <c r="E8" s="86">
        <f t="shared" si="0"/>
        <v>0</v>
      </c>
    </row>
    <row r="9" spans="1:6" ht="17.25" customHeight="1" x14ac:dyDescent="0.25">
      <c r="A9" s="12">
        <v>4</v>
      </c>
      <c r="B9" s="13" t="s">
        <v>75</v>
      </c>
      <c r="C9" s="86"/>
      <c r="D9" s="86"/>
      <c r="E9" s="86">
        <f t="shared" si="0"/>
        <v>0</v>
      </c>
    </row>
    <row r="10" spans="1:6" ht="17.25" customHeight="1" x14ac:dyDescent="0.25">
      <c r="A10" s="12">
        <v>5</v>
      </c>
      <c r="B10" s="13" t="s">
        <v>76</v>
      </c>
      <c r="C10" s="86"/>
      <c r="D10" s="86"/>
      <c r="E10" s="86">
        <f t="shared" si="0"/>
        <v>0</v>
      </c>
    </row>
    <row r="11" spans="1:6" ht="17.25" customHeight="1" x14ac:dyDescent="0.25">
      <c r="A11" s="59">
        <v>6</v>
      </c>
      <c r="B11" s="60" t="s">
        <v>77</v>
      </c>
      <c r="C11" s="84">
        <v>454.7</v>
      </c>
      <c r="D11" s="84">
        <v>430</v>
      </c>
      <c r="E11" s="84">
        <f>C11*0.08</f>
        <v>36.375999999999998</v>
      </c>
      <c r="F11" s="104"/>
    </row>
    <row r="12" spans="1:6" ht="17.25" customHeight="1" x14ac:dyDescent="0.25">
      <c r="A12" s="12">
        <v>7</v>
      </c>
      <c r="B12" s="13" t="s">
        <v>78</v>
      </c>
      <c r="C12" s="85"/>
      <c r="D12" s="85"/>
      <c r="E12" s="85">
        <f t="shared" ref="E12:E34" si="1">C12*0.08</f>
        <v>0</v>
      </c>
    </row>
    <row r="13" spans="1:6" ht="17.25" customHeight="1" x14ac:dyDescent="0.25">
      <c r="A13" s="12">
        <v>8</v>
      </c>
      <c r="B13" s="13" t="s">
        <v>79</v>
      </c>
      <c r="C13" s="85"/>
      <c r="D13" s="85"/>
      <c r="E13" s="85">
        <f t="shared" si="1"/>
        <v>0</v>
      </c>
    </row>
    <row r="14" spans="1:6" ht="17.25" customHeight="1" x14ac:dyDescent="0.25">
      <c r="A14" s="12">
        <v>9</v>
      </c>
      <c r="B14" s="13" t="s">
        <v>73</v>
      </c>
      <c r="C14" s="85">
        <v>289.39999999999998</v>
      </c>
      <c r="D14" s="85">
        <v>316</v>
      </c>
      <c r="E14" s="85">
        <f t="shared" si="1"/>
        <v>23.151999999999997</v>
      </c>
    </row>
    <row r="15" spans="1:6" ht="17.25" customHeight="1" x14ac:dyDescent="0.25">
      <c r="A15" s="12">
        <v>10</v>
      </c>
      <c r="B15" s="13" t="s">
        <v>80</v>
      </c>
      <c r="C15" s="86"/>
      <c r="D15" s="86"/>
      <c r="E15" s="86">
        <f t="shared" si="1"/>
        <v>0</v>
      </c>
    </row>
    <row r="16" spans="1:6" ht="17.25" customHeight="1" x14ac:dyDescent="0.25">
      <c r="A16" s="12">
        <v>11</v>
      </c>
      <c r="B16" s="37" t="s">
        <v>81</v>
      </c>
      <c r="C16" s="85">
        <v>21.2</v>
      </c>
      <c r="D16" s="85">
        <v>28</v>
      </c>
      <c r="E16" s="85">
        <f t="shared" si="1"/>
        <v>1.696</v>
      </c>
    </row>
    <row r="17" spans="1:5" ht="17.25" customHeight="1" x14ac:dyDescent="0.25">
      <c r="A17" s="12">
        <v>12</v>
      </c>
      <c r="B17" s="13" t="s">
        <v>82</v>
      </c>
      <c r="C17" s="85">
        <v>144.1</v>
      </c>
      <c r="D17" s="85">
        <v>86</v>
      </c>
      <c r="E17" s="85">
        <f t="shared" si="1"/>
        <v>11.528</v>
      </c>
    </row>
    <row r="18" spans="1:5" ht="17.25" customHeight="1" x14ac:dyDescent="0.25">
      <c r="A18" s="59">
        <v>13</v>
      </c>
      <c r="B18" s="60" t="s">
        <v>83</v>
      </c>
      <c r="C18" s="84"/>
      <c r="D18" s="84">
        <v>0</v>
      </c>
      <c r="E18" s="84">
        <f t="shared" si="1"/>
        <v>0</v>
      </c>
    </row>
    <row r="19" spans="1:5" ht="17.25" customHeight="1" x14ac:dyDescent="0.25">
      <c r="A19" s="59">
        <v>14</v>
      </c>
      <c r="B19" s="60" t="s">
        <v>84</v>
      </c>
      <c r="C19" s="84"/>
      <c r="D19" s="84">
        <v>0</v>
      </c>
      <c r="E19" s="84">
        <f t="shared" si="1"/>
        <v>0</v>
      </c>
    </row>
    <row r="20" spans="1:5" ht="17.25" customHeight="1" x14ac:dyDescent="0.25">
      <c r="A20" s="12">
        <v>15</v>
      </c>
      <c r="B20" s="37" t="s">
        <v>85</v>
      </c>
      <c r="C20" s="86"/>
      <c r="D20" s="86"/>
      <c r="E20" s="86">
        <f t="shared" si="1"/>
        <v>0</v>
      </c>
    </row>
    <row r="21" spans="1:5" ht="17.25" customHeight="1" x14ac:dyDescent="0.25">
      <c r="A21" s="12">
        <v>16</v>
      </c>
      <c r="B21" s="37" t="s">
        <v>86</v>
      </c>
      <c r="C21" s="86"/>
      <c r="D21" s="86"/>
      <c r="E21" s="86">
        <f t="shared" si="1"/>
        <v>0</v>
      </c>
    </row>
    <row r="22" spans="1:5" ht="17.25" customHeight="1" x14ac:dyDescent="0.25">
      <c r="A22" s="12">
        <v>17</v>
      </c>
      <c r="B22" s="37" t="s">
        <v>87</v>
      </c>
      <c r="C22" s="86"/>
      <c r="D22" s="86"/>
      <c r="E22" s="86">
        <f t="shared" si="1"/>
        <v>0</v>
      </c>
    </row>
    <row r="23" spans="1:5" ht="17.25" customHeight="1" x14ac:dyDescent="0.25">
      <c r="A23" s="12">
        <v>18</v>
      </c>
      <c r="B23" s="37" t="s">
        <v>88</v>
      </c>
      <c r="C23" s="86"/>
      <c r="D23" s="86"/>
      <c r="E23" s="86">
        <f t="shared" si="1"/>
        <v>0</v>
      </c>
    </row>
    <row r="24" spans="1:5" ht="17.25" customHeight="1" x14ac:dyDescent="0.25">
      <c r="A24" s="59">
        <v>19</v>
      </c>
      <c r="B24" s="60" t="s">
        <v>89</v>
      </c>
      <c r="C24" s="84">
        <f>C25</f>
        <v>6672.6</v>
      </c>
      <c r="D24" s="84">
        <v>7747</v>
      </c>
      <c r="E24" s="84">
        <f t="shared" si="1"/>
        <v>533.80799999999999</v>
      </c>
    </row>
    <row r="25" spans="1:5" ht="17.25" customHeight="1" x14ac:dyDescent="0.25">
      <c r="A25" s="12">
        <v>20</v>
      </c>
      <c r="B25" s="13" t="s">
        <v>73</v>
      </c>
      <c r="C25" s="85">
        <v>6672.6</v>
      </c>
      <c r="D25" s="85">
        <v>7747</v>
      </c>
      <c r="E25" s="85">
        <f t="shared" si="1"/>
        <v>533.80799999999999</v>
      </c>
    </row>
    <row r="26" spans="1:5" ht="17.25" customHeight="1" x14ac:dyDescent="0.25">
      <c r="A26" s="12">
        <v>21</v>
      </c>
      <c r="B26" s="13" t="s">
        <v>90</v>
      </c>
      <c r="C26" s="85"/>
      <c r="D26" s="85"/>
      <c r="E26" s="85">
        <f t="shared" si="1"/>
        <v>0</v>
      </c>
    </row>
    <row r="27" spans="1:5" ht="17.25" customHeight="1" x14ac:dyDescent="0.25">
      <c r="A27" s="59">
        <v>22</v>
      </c>
      <c r="B27" s="60" t="s">
        <v>91</v>
      </c>
      <c r="C27" s="84"/>
      <c r="D27" s="84"/>
      <c r="E27" s="84">
        <f t="shared" si="1"/>
        <v>0</v>
      </c>
    </row>
    <row r="28" spans="1:5" ht="17.25" customHeight="1" x14ac:dyDescent="0.25">
      <c r="A28" s="59">
        <v>23</v>
      </c>
      <c r="B28" s="60" t="s">
        <v>92</v>
      </c>
      <c r="C28" s="84">
        <f>C29</f>
        <v>6370.1</v>
      </c>
      <c r="D28" s="84">
        <v>6370</v>
      </c>
      <c r="E28" s="84">
        <f t="shared" si="1"/>
        <v>509.60800000000006</v>
      </c>
    </row>
    <row r="29" spans="1:5" ht="17.25" customHeight="1" x14ac:dyDescent="0.25">
      <c r="A29" s="19">
        <v>24</v>
      </c>
      <c r="B29" s="13" t="s">
        <v>93</v>
      </c>
      <c r="C29" s="85">
        <v>6370.1</v>
      </c>
      <c r="D29" s="85">
        <v>6370</v>
      </c>
      <c r="E29" s="85">
        <f t="shared" si="1"/>
        <v>509.60800000000006</v>
      </c>
    </row>
    <row r="30" spans="1:5" ht="17.25" customHeight="1" x14ac:dyDescent="0.25">
      <c r="A30" s="19">
        <v>25</v>
      </c>
      <c r="B30" s="13" t="s">
        <v>73</v>
      </c>
      <c r="C30" s="86"/>
      <c r="D30" s="86"/>
      <c r="E30" s="86">
        <f t="shared" si="1"/>
        <v>0</v>
      </c>
    </row>
    <row r="31" spans="1:5" x14ac:dyDescent="0.25">
      <c r="A31" s="19">
        <v>26</v>
      </c>
      <c r="B31" s="13" t="s">
        <v>94</v>
      </c>
      <c r="C31" s="86"/>
      <c r="D31" s="86"/>
      <c r="E31" s="86">
        <f t="shared" si="1"/>
        <v>0</v>
      </c>
    </row>
    <row r="32" spans="1:5" x14ac:dyDescent="0.25">
      <c r="A32" s="59">
        <v>27</v>
      </c>
      <c r="B32" s="60" t="s">
        <v>95</v>
      </c>
      <c r="C32" s="84"/>
      <c r="D32" s="84">
        <v>0</v>
      </c>
      <c r="E32" s="84">
        <f t="shared" si="1"/>
        <v>0</v>
      </c>
    </row>
    <row r="33" spans="1:7" x14ac:dyDescent="0.25">
      <c r="A33" s="59">
        <v>28</v>
      </c>
      <c r="B33" s="60" t="s">
        <v>96</v>
      </c>
      <c r="C33" s="84"/>
      <c r="D33" s="84">
        <v>0</v>
      </c>
      <c r="E33" s="84">
        <f t="shared" si="1"/>
        <v>0</v>
      </c>
    </row>
    <row r="34" spans="1:7" x14ac:dyDescent="0.25">
      <c r="A34" s="59">
        <v>29</v>
      </c>
      <c r="B34" s="60" t="s">
        <v>97</v>
      </c>
      <c r="C34" s="84">
        <v>61772.2</v>
      </c>
      <c r="D34" s="84">
        <v>62091</v>
      </c>
      <c r="E34" s="84">
        <f t="shared" si="1"/>
        <v>4941.7759999999998</v>
      </c>
      <c r="G34" s="41"/>
    </row>
  </sheetData>
  <mergeCells count="1">
    <mergeCell ref="C4:D4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2B6F-7856-42FA-AABD-604798A23EA2}">
  <sheetPr>
    <pageSetUpPr fitToPage="1"/>
  </sheetPr>
  <dimension ref="A2:J43"/>
  <sheetViews>
    <sheetView workbookViewId="0">
      <selection activeCell="C6" sqref="C6"/>
    </sheetView>
  </sheetViews>
  <sheetFormatPr defaultRowHeight="15" x14ac:dyDescent="0.25"/>
  <cols>
    <col min="1" max="1" width="7.42578125" customWidth="1"/>
    <col min="2" max="2" width="51.42578125" customWidth="1"/>
    <col min="3" max="3" width="12.140625" customWidth="1"/>
    <col min="4" max="4" width="12" customWidth="1"/>
    <col min="5" max="5" width="12.5703125" customWidth="1"/>
    <col min="6" max="6" width="11.85546875" customWidth="1"/>
    <col min="7" max="7" width="12" customWidth="1"/>
    <col min="8" max="8" width="12.28515625" customWidth="1"/>
    <col min="9" max="9" width="12.5703125" customWidth="1"/>
    <col min="10" max="10" width="12.140625" customWidth="1"/>
  </cols>
  <sheetData>
    <row r="2" spans="1:10" ht="19.5" x14ac:dyDescent="0.3">
      <c r="A2" s="16" t="s">
        <v>98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6" customHeight="1" x14ac:dyDescent="0.3">
      <c r="A3" s="16"/>
      <c r="B3" s="17"/>
      <c r="C3" s="17"/>
      <c r="D3" s="17"/>
      <c r="E3" s="17"/>
      <c r="F3" s="17"/>
      <c r="G3" s="17"/>
      <c r="H3" s="17"/>
      <c r="I3" s="17"/>
      <c r="J3" s="17"/>
    </row>
    <row r="4" spans="1:10" ht="18.75" x14ac:dyDescent="0.3">
      <c r="A4" s="43"/>
      <c r="B4" s="44"/>
      <c r="C4" s="39" t="s">
        <v>99</v>
      </c>
      <c r="D4" s="39" t="s">
        <v>100</v>
      </c>
      <c r="E4" s="39" t="s">
        <v>101</v>
      </c>
      <c r="F4" s="39" t="s">
        <v>102</v>
      </c>
      <c r="G4" s="39" t="s">
        <v>103</v>
      </c>
      <c r="H4" s="39" t="s">
        <v>104</v>
      </c>
      <c r="I4" s="39" t="s">
        <v>105</v>
      </c>
      <c r="J4" s="39" t="s">
        <v>106</v>
      </c>
    </row>
    <row r="5" spans="1:10" x14ac:dyDescent="0.25">
      <c r="A5" s="61" t="s">
        <v>107</v>
      </c>
      <c r="B5" s="62"/>
      <c r="C5" s="152" t="s">
        <v>108</v>
      </c>
      <c r="D5" s="152"/>
      <c r="E5" s="152"/>
      <c r="F5" s="152"/>
      <c r="G5" s="152" t="s">
        <v>109</v>
      </c>
      <c r="H5" s="152"/>
      <c r="I5" s="152"/>
      <c r="J5" s="153"/>
    </row>
    <row r="6" spans="1:10" ht="38.25" customHeight="1" x14ac:dyDescent="0.25">
      <c r="A6" s="30" t="s">
        <v>110</v>
      </c>
      <c r="B6" s="131" t="s">
        <v>218</v>
      </c>
      <c r="C6" s="39" t="s">
        <v>219</v>
      </c>
      <c r="D6" s="39" t="s">
        <v>220</v>
      </c>
      <c r="E6" s="39" t="s">
        <v>221</v>
      </c>
      <c r="F6" s="39" t="s">
        <v>222</v>
      </c>
      <c r="G6" s="39" t="s">
        <v>219</v>
      </c>
      <c r="H6" s="39" t="s">
        <v>220</v>
      </c>
      <c r="I6" s="39" t="s">
        <v>221</v>
      </c>
      <c r="J6" s="39" t="s">
        <v>222</v>
      </c>
    </row>
    <row r="7" spans="1:10" ht="30" x14ac:dyDescent="0.25">
      <c r="A7" s="20" t="s">
        <v>111</v>
      </c>
      <c r="B7" s="131" t="s">
        <v>112</v>
      </c>
      <c r="C7" s="21">
        <v>12</v>
      </c>
      <c r="D7" s="21">
        <v>12</v>
      </c>
      <c r="E7" s="21">
        <v>12</v>
      </c>
      <c r="F7" s="21">
        <v>12</v>
      </c>
      <c r="G7" s="21">
        <v>12</v>
      </c>
      <c r="H7" s="21">
        <v>12</v>
      </c>
      <c r="I7" s="21">
        <v>12</v>
      </c>
      <c r="J7" s="21">
        <v>12</v>
      </c>
    </row>
    <row r="8" spans="1:10" x14ac:dyDescent="0.25">
      <c r="A8" s="132" t="s">
        <v>113</v>
      </c>
      <c r="B8" s="133"/>
      <c r="C8" s="63"/>
      <c r="D8" s="63"/>
      <c r="E8" s="63"/>
      <c r="F8" s="63"/>
      <c r="G8" s="63"/>
      <c r="H8" s="63"/>
      <c r="I8" s="63"/>
      <c r="J8" s="63"/>
    </row>
    <row r="9" spans="1:10" x14ac:dyDescent="0.25">
      <c r="A9" s="134">
        <v>1</v>
      </c>
      <c r="B9" s="15" t="s">
        <v>114</v>
      </c>
      <c r="C9" s="89"/>
      <c r="D9" s="89"/>
      <c r="E9" s="89"/>
      <c r="F9" s="89"/>
      <c r="G9" s="27">
        <v>34012.760804583893</v>
      </c>
      <c r="H9" s="27">
        <v>34326.383645073169</v>
      </c>
      <c r="I9" s="27">
        <v>31832.482557237319</v>
      </c>
      <c r="J9" s="27">
        <v>28721.958049614826</v>
      </c>
    </row>
    <row r="10" spans="1:10" x14ac:dyDescent="0.25">
      <c r="A10" s="132" t="s">
        <v>115</v>
      </c>
      <c r="B10" s="133"/>
      <c r="C10" s="64"/>
      <c r="D10" s="64"/>
      <c r="E10" s="64"/>
      <c r="F10" s="64"/>
      <c r="G10" s="64"/>
      <c r="H10" s="64"/>
      <c r="I10" s="64"/>
      <c r="J10" s="64"/>
    </row>
    <row r="11" spans="1:10" ht="30" x14ac:dyDescent="0.25">
      <c r="A11" s="134">
        <v>2</v>
      </c>
      <c r="B11" s="15" t="s">
        <v>116</v>
      </c>
      <c r="C11" s="22">
        <v>78702.066142076641</v>
      </c>
      <c r="D11" s="22">
        <v>77255.898466384999</v>
      </c>
      <c r="E11" s="22">
        <v>68734.259881299979</v>
      </c>
      <c r="F11" s="22">
        <v>60339.671931838318</v>
      </c>
      <c r="G11" s="22">
        <v>4551.132239897167</v>
      </c>
      <c r="H11" s="22">
        <v>4423.3900078821671</v>
      </c>
      <c r="I11" s="22">
        <v>3962.2124892162096</v>
      </c>
      <c r="J11" s="22">
        <v>3563.8292354770833</v>
      </c>
    </row>
    <row r="12" spans="1:10" x14ac:dyDescent="0.25">
      <c r="A12" s="134">
        <v>3</v>
      </c>
      <c r="B12" s="135" t="s">
        <v>117</v>
      </c>
      <c r="C12" s="22">
        <v>54329.747786119151</v>
      </c>
      <c r="D12" s="22">
        <v>53790.075641753319</v>
      </c>
      <c r="E12" s="22">
        <v>49185.914749436648</v>
      </c>
      <c r="F12" s="22">
        <v>44512.743528857492</v>
      </c>
      <c r="G12" s="22">
        <v>2716.4873893059589</v>
      </c>
      <c r="H12" s="22">
        <v>2689.5037820876669</v>
      </c>
      <c r="I12" s="22">
        <v>2459.295737471833</v>
      </c>
      <c r="J12" s="22">
        <v>2225.6371764428754</v>
      </c>
    </row>
    <row r="13" spans="1:10" x14ac:dyDescent="0.25">
      <c r="A13" s="134">
        <v>4</v>
      </c>
      <c r="B13" s="135" t="s">
        <v>118</v>
      </c>
      <c r="C13" s="22">
        <v>15200.688248595832</v>
      </c>
      <c r="D13" s="22">
        <v>14684.766774571666</v>
      </c>
      <c r="E13" s="22">
        <v>13074.072148117499</v>
      </c>
      <c r="F13" s="22">
        <v>11822.711131258333</v>
      </c>
      <c r="G13" s="22">
        <v>1777.2699733637085</v>
      </c>
      <c r="H13" s="22">
        <v>1698.5297135636667</v>
      </c>
      <c r="I13" s="22">
        <v>1490.4304754735417</v>
      </c>
      <c r="J13" s="22">
        <v>1338.1920590342081</v>
      </c>
    </row>
    <row r="14" spans="1:10" x14ac:dyDescent="0.25">
      <c r="A14" s="134">
        <v>5</v>
      </c>
      <c r="B14" s="15" t="s">
        <v>119</v>
      </c>
      <c r="C14" s="22">
        <v>11310.325505394998</v>
      </c>
      <c r="D14" s="22">
        <v>11292.603286243331</v>
      </c>
      <c r="E14" s="22">
        <v>10703.475231112498</v>
      </c>
      <c r="F14" s="22">
        <v>9859.6223982858301</v>
      </c>
      <c r="G14" s="22">
        <v>5720.796915427668</v>
      </c>
      <c r="H14" s="22">
        <v>5649.4610021496655</v>
      </c>
      <c r="I14" s="22">
        <v>5267.5298290048313</v>
      </c>
      <c r="J14" s="22">
        <v>4769.6097347986661</v>
      </c>
    </row>
    <row r="15" spans="1:10" ht="30" x14ac:dyDescent="0.25">
      <c r="A15" s="134">
        <v>6</v>
      </c>
      <c r="B15" s="135" t="s">
        <v>120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</row>
    <row r="16" spans="1:10" x14ac:dyDescent="0.25">
      <c r="A16" s="134">
        <v>7</v>
      </c>
      <c r="B16" s="135" t="s">
        <v>121</v>
      </c>
      <c r="C16" s="22">
        <v>11273.272695950833</v>
      </c>
      <c r="D16" s="22">
        <v>11253.233810132499</v>
      </c>
      <c r="E16" s="22">
        <v>10664.105755001665</v>
      </c>
      <c r="F16" s="22">
        <v>9857.3057316191644</v>
      </c>
      <c r="G16" s="22">
        <v>5683.7441059835</v>
      </c>
      <c r="H16" s="22">
        <v>5610.0915260388329</v>
      </c>
      <c r="I16" s="22">
        <v>5228.1603528939977</v>
      </c>
      <c r="J16" s="22">
        <v>4767.2930681319995</v>
      </c>
    </row>
    <row r="17" spans="1:10" x14ac:dyDescent="0.25">
      <c r="A17" s="134">
        <v>8</v>
      </c>
      <c r="B17" s="135" t="s">
        <v>122</v>
      </c>
      <c r="C17" s="23">
        <v>37.05280944416667</v>
      </c>
      <c r="D17" s="23">
        <v>39.369476110833332</v>
      </c>
      <c r="E17" s="23">
        <v>39.369476110833332</v>
      </c>
      <c r="F17" s="23">
        <v>2.3166666666666664</v>
      </c>
      <c r="G17" s="23">
        <v>37.05280944416667</v>
      </c>
      <c r="H17" s="23">
        <v>39.369476110833332</v>
      </c>
      <c r="I17" s="23">
        <v>39.369476110833332</v>
      </c>
      <c r="J17" s="23">
        <v>2.3166666666666664</v>
      </c>
    </row>
    <row r="18" spans="1:10" x14ac:dyDescent="0.25">
      <c r="A18" s="134">
        <v>9</v>
      </c>
      <c r="B18" s="140" t="s">
        <v>123</v>
      </c>
      <c r="C18" s="87"/>
      <c r="D18" s="87"/>
      <c r="E18" s="87"/>
      <c r="F18" s="87"/>
      <c r="G18" s="23">
        <v>0</v>
      </c>
      <c r="H18" s="23">
        <v>0</v>
      </c>
      <c r="I18" s="23">
        <v>0</v>
      </c>
      <c r="J18" s="23">
        <v>0</v>
      </c>
    </row>
    <row r="19" spans="1:10" x14ac:dyDescent="0.25">
      <c r="A19" s="134">
        <v>10</v>
      </c>
      <c r="B19" s="15" t="s">
        <v>124</v>
      </c>
      <c r="C19" s="22">
        <v>22537.399239386166</v>
      </c>
      <c r="D19" s="22">
        <v>22556.465989442226</v>
      </c>
      <c r="E19" s="22">
        <v>18881.387980614476</v>
      </c>
      <c r="F19" s="22">
        <v>15309.989092236394</v>
      </c>
      <c r="G19" s="22">
        <v>2137.4030093593324</v>
      </c>
      <c r="H19" s="22">
        <v>2123.7502652597245</v>
      </c>
      <c r="I19" s="22">
        <v>2119.3967892509913</v>
      </c>
      <c r="J19" s="22">
        <v>2063.6808085556017</v>
      </c>
    </row>
    <row r="20" spans="1:10" ht="45" x14ac:dyDescent="0.25">
      <c r="A20" s="134">
        <v>11</v>
      </c>
      <c r="B20" s="135" t="s">
        <v>125</v>
      </c>
      <c r="C20" s="22">
        <v>358.78453046524896</v>
      </c>
      <c r="D20" s="22">
        <v>343.88075097047494</v>
      </c>
      <c r="E20" s="22">
        <v>384.88398228380834</v>
      </c>
      <c r="F20" s="22">
        <v>456.90565221806003</v>
      </c>
      <c r="G20" s="22">
        <v>314.60144686124897</v>
      </c>
      <c r="H20" s="22">
        <v>318.02170979980832</v>
      </c>
      <c r="I20" s="22">
        <v>378.15145390380837</v>
      </c>
      <c r="J20" s="22">
        <v>453.55479432339337</v>
      </c>
    </row>
    <row r="21" spans="1:10" ht="30" x14ac:dyDescent="0.25">
      <c r="A21" s="134">
        <v>12</v>
      </c>
      <c r="B21" s="135" t="s">
        <v>126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</row>
    <row r="22" spans="1:10" x14ac:dyDescent="0.25">
      <c r="A22" s="134">
        <v>13</v>
      </c>
      <c r="B22" s="135" t="s">
        <v>127</v>
      </c>
      <c r="C22" s="22">
        <v>22178.614708920919</v>
      </c>
      <c r="D22" s="22">
        <v>22212.585238471751</v>
      </c>
      <c r="E22" s="22">
        <v>18496.503998330671</v>
      </c>
      <c r="F22" s="22">
        <v>14853.083440018336</v>
      </c>
      <c r="G22" s="22">
        <v>1822.8015624980831</v>
      </c>
      <c r="H22" s="22">
        <v>1805.7285554599164</v>
      </c>
      <c r="I22" s="22">
        <v>1741.2453353471831</v>
      </c>
      <c r="J22" s="22">
        <v>1610.1260142322085</v>
      </c>
    </row>
    <row r="23" spans="1:10" x14ac:dyDescent="0.25">
      <c r="A23" s="134">
        <v>14</v>
      </c>
      <c r="B23" s="15" t="s">
        <v>128</v>
      </c>
      <c r="C23" s="22">
        <v>2296.2636519366665</v>
      </c>
      <c r="D23" s="22">
        <v>2337.2861464649995</v>
      </c>
      <c r="E23" s="22">
        <v>1547.2949401158332</v>
      </c>
      <c r="F23" s="22">
        <v>1285.5361276800002</v>
      </c>
      <c r="G23" s="22">
        <v>882.71147480750005</v>
      </c>
      <c r="H23" s="22">
        <v>867.56839311749991</v>
      </c>
      <c r="I23" s="22">
        <v>682.12676611166671</v>
      </c>
      <c r="J23" s="22">
        <v>392.65390754500004</v>
      </c>
    </row>
    <row r="24" spans="1:10" x14ac:dyDescent="0.25">
      <c r="A24" s="134">
        <v>15</v>
      </c>
      <c r="B24" s="15" t="s">
        <v>129</v>
      </c>
      <c r="C24" s="22">
        <v>10155.435734491353</v>
      </c>
      <c r="D24" s="22">
        <v>10619.044372269167</v>
      </c>
      <c r="E24" s="22">
        <v>8204.2178334836935</v>
      </c>
      <c r="F24" s="22">
        <v>5737.9491602392472</v>
      </c>
      <c r="G24" s="22">
        <v>158.28674554366697</v>
      </c>
      <c r="H24" s="22">
        <v>186.81819990714106</v>
      </c>
      <c r="I24" s="22">
        <v>213.69190418255516</v>
      </c>
      <c r="J24" s="22">
        <v>241.31619857578491</v>
      </c>
    </row>
    <row r="25" spans="1:10" x14ac:dyDescent="0.25">
      <c r="A25" s="138">
        <v>16</v>
      </c>
      <c r="B25" s="136" t="s">
        <v>130</v>
      </c>
      <c r="C25" s="88"/>
      <c r="D25" s="88"/>
      <c r="E25" s="88"/>
      <c r="F25" s="88"/>
      <c r="G25" s="27">
        <v>13450.330385035331</v>
      </c>
      <c r="H25" s="27">
        <v>13250.987868316195</v>
      </c>
      <c r="I25" s="27">
        <v>12244.957777766253</v>
      </c>
      <c r="J25" s="27">
        <v>11031.089884952135</v>
      </c>
    </row>
    <row r="26" spans="1:10" x14ac:dyDescent="0.25">
      <c r="A26" s="132" t="s">
        <v>131</v>
      </c>
      <c r="B26" s="133"/>
      <c r="C26" s="65"/>
      <c r="D26" s="65"/>
      <c r="E26" s="65"/>
      <c r="F26" s="65"/>
      <c r="G26" s="65"/>
      <c r="H26" s="65"/>
      <c r="I26" s="65"/>
      <c r="J26" s="65"/>
    </row>
    <row r="27" spans="1:10" x14ac:dyDescent="0.25">
      <c r="A27" s="134">
        <v>17</v>
      </c>
      <c r="B27" s="137" t="s">
        <v>132</v>
      </c>
      <c r="C27" s="22">
        <v>118.49528671499999</v>
      </c>
      <c r="D27" s="22">
        <v>136.98437021999999</v>
      </c>
      <c r="E27" s="22">
        <v>146.92352610583333</v>
      </c>
      <c r="F27" s="22">
        <v>140.789602495</v>
      </c>
      <c r="G27" s="22">
        <v>1.0663262476583339</v>
      </c>
      <c r="H27" s="22">
        <v>1.3693285283750012</v>
      </c>
      <c r="I27" s="22">
        <v>2.3818331297666671</v>
      </c>
      <c r="J27" s="22">
        <v>2.3239533396750005</v>
      </c>
    </row>
    <row r="28" spans="1:10" ht="30" x14ac:dyDescent="0.25">
      <c r="A28" s="134">
        <v>18</v>
      </c>
      <c r="B28" s="137" t="s">
        <v>133</v>
      </c>
      <c r="C28" s="22">
        <v>1096.168878733125</v>
      </c>
      <c r="D28" s="22">
        <v>1270.9360119866583</v>
      </c>
      <c r="E28" s="22">
        <v>1180.0034926449919</v>
      </c>
      <c r="F28" s="22">
        <v>1048.8214146047551</v>
      </c>
      <c r="G28" s="22">
        <v>960.67933555572915</v>
      </c>
      <c r="H28" s="22">
        <v>1118.6434760870791</v>
      </c>
      <c r="I28" s="22">
        <v>1031.6526845520791</v>
      </c>
      <c r="J28" s="22">
        <v>912.76718145112761</v>
      </c>
    </row>
    <row r="29" spans="1:10" x14ac:dyDescent="0.25">
      <c r="A29" s="134">
        <v>19</v>
      </c>
      <c r="B29" s="137" t="s">
        <v>134</v>
      </c>
      <c r="C29" s="22">
        <v>77.371942883254931</v>
      </c>
      <c r="D29" s="22">
        <v>79.133460001588276</v>
      </c>
      <c r="E29" s="22">
        <v>104.58017378075493</v>
      </c>
      <c r="F29" s="22">
        <v>197.38506557850994</v>
      </c>
      <c r="G29" s="22">
        <v>77.371942883254931</v>
      </c>
      <c r="H29" s="22">
        <v>79.133460001588276</v>
      </c>
      <c r="I29" s="22">
        <v>104.58017378075493</v>
      </c>
      <c r="J29" s="22">
        <v>197.38506557850994</v>
      </c>
    </row>
    <row r="30" spans="1:10" ht="75" x14ac:dyDescent="0.25">
      <c r="A30" s="134" t="s">
        <v>135</v>
      </c>
      <c r="B30" s="137" t="s">
        <v>136</v>
      </c>
      <c r="C30" s="87"/>
      <c r="D30" s="87"/>
      <c r="E30" s="87"/>
      <c r="F30" s="87"/>
      <c r="G30" s="23">
        <v>0</v>
      </c>
      <c r="H30" s="23">
        <v>0</v>
      </c>
      <c r="I30" s="23">
        <v>0</v>
      </c>
      <c r="J30" s="23">
        <v>0</v>
      </c>
    </row>
    <row r="31" spans="1:10" ht="30" x14ac:dyDescent="0.25">
      <c r="A31" s="134" t="s">
        <v>137</v>
      </c>
      <c r="B31" s="137" t="s">
        <v>138</v>
      </c>
      <c r="C31" s="87"/>
      <c r="D31" s="87"/>
      <c r="E31" s="87"/>
      <c r="F31" s="87"/>
      <c r="G31" s="23">
        <v>0</v>
      </c>
      <c r="H31" s="23">
        <v>0</v>
      </c>
      <c r="I31" s="23">
        <v>0</v>
      </c>
      <c r="J31" s="23">
        <v>0</v>
      </c>
    </row>
    <row r="32" spans="1:10" x14ac:dyDescent="0.25">
      <c r="A32" s="138">
        <v>20</v>
      </c>
      <c r="B32" s="28" t="s">
        <v>139</v>
      </c>
      <c r="C32" s="22">
        <v>1292.0361083313799</v>
      </c>
      <c r="D32" s="22">
        <v>1487.05384220825</v>
      </c>
      <c r="E32" s="22">
        <v>1431.5071925315801</v>
      </c>
      <c r="F32" s="22">
        <v>1386.9960826782701</v>
      </c>
      <c r="G32" s="22">
        <v>1039.1176046866401</v>
      </c>
      <c r="H32" s="22">
        <v>1199.1462646170398</v>
      </c>
      <c r="I32" s="22">
        <v>1138.6146914626013</v>
      </c>
      <c r="J32" s="22">
        <v>1112.4762003693099</v>
      </c>
    </row>
    <row r="33" spans="1:10" x14ac:dyDescent="0.25">
      <c r="A33" s="134" t="s">
        <v>140</v>
      </c>
      <c r="B33" s="135" t="s">
        <v>141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</row>
    <row r="34" spans="1:10" x14ac:dyDescent="0.25">
      <c r="A34" s="134" t="s">
        <v>142</v>
      </c>
      <c r="B34" s="135" t="s">
        <v>143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</row>
    <row r="35" spans="1:10" x14ac:dyDescent="0.25">
      <c r="A35" s="134" t="s">
        <v>144</v>
      </c>
      <c r="B35" s="135" t="s">
        <v>145</v>
      </c>
      <c r="C35" s="22">
        <v>1292.0361083313799</v>
      </c>
      <c r="D35" s="22">
        <v>1487.05384220825</v>
      </c>
      <c r="E35" s="22">
        <v>1431.5071925315801</v>
      </c>
      <c r="F35" s="22">
        <v>1386.9960826782701</v>
      </c>
      <c r="G35" s="22">
        <v>1039.1176046866401</v>
      </c>
      <c r="H35" s="22">
        <v>1199.1462646170398</v>
      </c>
      <c r="I35" s="22">
        <v>1138.6146914626013</v>
      </c>
      <c r="J35" s="22">
        <v>1112.4762003693099</v>
      </c>
    </row>
    <row r="36" spans="1:10" x14ac:dyDescent="0.25">
      <c r="A36" s="139" t="s">
        <v>146</v>
      </c>
      <c r="B36" s="133"/>
      <c r="C36" s="66"/>
      <c r="D36" s="66"/>
      <c r="E36" s="66"/>
      <c r="F36" s="66"/>
      <c r="G36" s="154"/>
      <c r="H36" s="154"/>
      <c r="I36" s="154"/>
      <c r="J36" s="155"/>
    </row>
    <row r="37" spans="1:10" x14ac:dyDescent="0.25">
      <c r="A37" s="138">
        <v>21</v>
      </c>
      <c r="B37" s="29" t="s">
        <v>147</v>
      </c>
      <c r="C37" s="88"/>
      <c r="D37" s="88"/>
      <c r="E37" s="88"/>
      <c r="F37" s="88"/>
      <c r="G37" s="22">
        <v>34012.760804583893</v>
      </c>
      <c r="H37" s="22">
        <v>34326.383645073169</v>
      </c>
      <c r="I37" s="22">
        <v>31832.482557237323</v>
      </c>
      <c r="J37" s="22">
        <v>28721.958049614826</v>
      </c>
    </row>
    <row r="38" spans="1:10" x14ac:dyDescent="0.25">
      <c r="A38" s="138">
        <v>22</v>
      </c>
      <c r="B38" s="28" t="s">
        <v>148</v>
      </c>
      <c r="C38" s="88"/>
      <c r="D38" s="88"/>
      <c r="E38" s="88"/>
      <c r="F38" s="88"/>
      <c r="G38" s="22">
        <v>12411.212780348687</v>
      </c>
      <c r="H38" s="22">
        <v>12051.841603699157</v>
      </c>
      <c r="I38" s="22">
        <v>11098.302244838911</v>
      </c>
      <c r="J38" s="22">
        <v>9910.5728431180796</v>
      </c>
    </row>
    <row r="39" spans="1:10" x14ac:dyDescent="0.25">
      <c r="A39" s="138">
        <v>23</v>
      </c>
      <c r="B39" s="28" t="s">
        <v>57</v>
      </c>
      <c r="C39" s="88"/>
      <c r="D39" s="88"/>
      <c r="E39" s="88"/>
      <c r="F39" s="88"/>
      <c r="G39" s="38">
        <v>2.7482513639552657</v>
      </c>
      <c r="H39" s="38">
        <v>2.8553832575187177</v>
      </c>
      <c r="I39" s="38">
        <v>2.8806303253799608</v>
      </c>
      <c r="J39" s="38">
        <v>2.895519647605715</v>
      </c>
    </row>
    <row r="43" spans="1:10" x14ac:dyDescent="0.25">
      <c r="G43" s="41"/>
    </row>
  </sheetData>
  <mergeCells count="3">
    <mergeCell ref="C5:F5"/>
    <mergeCell ref="G5:J5"/>
    <mergeCell ref="G36:J36"/>
  </mergeCell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9BC9-0175-404F-891C-F5C8880C3751}">
  <sheetPr>
    <pageSetUpPr fitToPage="1"/>
  </sheetPr>
  <dimension ref="A2:C11"/>
  <sheetViews>
    <sheetView workbookViewId="0">
      <selection activeCell="A2" sqref="A2:C2"/>
    </sheetView>
  </sheetViews>
  <sheetFormatPr defaultRowHeight="15" x14ac:dyDescent="0.25"/>
  <cols>
    <col min="1" max="1" width="8.140625" customWidth="1"/>
    <col min="2" max="2" width="53.7109375" customWidth="1"/>
    <col min="3" max="3" width="78.5703125" customWidth="1"/>
  </cols>
  <sheetData>
    <row r="2" spans="1:3" ht="19.5" x14ac:dyDescent="0.3">
      <c r="A2" s="156" t="s">
        <v>149</v>
      </c>
      <c r="B2" s="156"/>
      <c r="C2" s="156"/>
    </row>
    <row r="3" spans="1:3" x14ac:dyDescent="0.25">
      <c r="A3" s="6"/>
    </row>
    <row r="4" spans="1:3" x14ac:dyDescent="0.25">
      <c r="A4" s="67" t="s">
        <v>150</v>
      </c>
      <c r="B4" s="68"/>
      <c r="C4" s="69"/>
    </row>
    <row r="5" spans="1:3" ht="135" x14ac:dyDescent="0.25">
      <c r="A5" s="20" t="s">
        <v>151</v>
      </c>
      <c r="B5" s="36" t="s">
        <v>152</v>
      </c>
      <c r="C5" s="24" t="s">
        <v>153</v>
      </c>
    </row>
    <row r="6" spans="1:3" ht="45" x14ac:dyDescent="0.25">
      <c r="A6" s="20" t="s">
        <v>154</v>
      </c>
      <c r="B6" s="36" t="s">
        <v>155</v>
      </c>
      <c r="C6" s="15" t="s">
        <v>156</v>
      </c>
    </row>
    <row r="7" spans="1:3" ht="60" x14ac:dyDescent="0.25">
      <c r="A7" s="20" t="s">
        <v>157</v>
      </c>
      <c r="B7" s="36" t="s">
        <v>158</v>
      </c>
      <c r="C7" s="25" t="s">
        <v>159</v>
      </c>
    </row>
    <row r="8" spans="1:3" ht="60" x14ac:dyDescent="0.25">
      <c r="A8" s="8" t="s">
        <v>160</v>
      </c>
      <c r="B8" s="36" t="s">
        <v>161</v>
      </c>
      <c r="C8" s="25" t="s">
        <v>162</v>
      </c>
    </row>
    <row r="9" spans="1:3" ht="60" x14ac:dyDescent="0.25">
      <c r="A9" s="20" t="s">
        <v>163</v>
      </c>
      <c r="B9" s="36" t="s">
        <v>164</v>
      </c>
      <c r="C9" s="25" t="s">
        <v>165</v>
      </c>
    </row>
    <row r="10" spans="1:3" ht="30" x14ac:dyDescent="0.25">
      <c r="A10" s="8" t="s">
        <v>166</v>
      </c>
      <c r="B10" s="36" t="s">
        <v>167</v>
      </c>
      <c r="C10" s="25" t="s">
        <v>168</v>
      </c>
    </row>
    <row r="11" spans="1:3" ht="78.75" x14ac:dyDescent="0.25">
      <c r="A11" s="8" t="s">
        <v>169</v>
      </c>
      <c r="B11" s="36" t="s">
        <v>170</v>
      </c>
      <c r="C11" s="25" t="s">
        <v>171</v>
      </c>
    </row>
  </sheetData>
  <mergeCells count="1">
    <mergeCell ref="A2:C2"/>
  </mergeCells>
  <pageMargins left="0.7" right="0.7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1AD2D94F4B4E47A443DA39A8C292EB" ma:contentTypeVersion="10" ma:contentTypeDescription="Opret et nyt dokument." ma:contentTypeScope="" ma:versionID="75ec6c1572b598b535c08f9b48a9ff34">
  <xsd:schema xmlns:xsd="http://www.w3.org/2001/XMLSchema" xmlns:xs="http://www.w3.org/2001/XMLSchema" xmlns:p="http://schemas.microsoft.com/office/2006/metadata/properties" xmlns:ns1="http://schemas.microsoft.com/sharepoint/v3" xmlns:ns2="4503b5b0-1c3d-4787-8f06-95566248ce39" xmlns:ns3="b90f467a-db87-4755-a522-e1eb0c299599" targetNamespace="http://schemas.microsoft.com/office/2006/metadata/properties" ma:root="true" ma:fieldsID="4f922a748ac5f34dc6c8b90451c19bcd" ns1:_="" ns2:_="" ns3:_="">
    <xsd:import namespace="http://schemas.microsoft.com/sharepoint/v3"/>
    <xsd:import namespace="4503b5b0-1c3d-4787-8f06-95566248ce39"/>
    <xsd:import namespace="b90f467a-db87-4755-a522-e1eb0c299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b5b0-1c3d-4787-8f06-95566248c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f467a-db87-4755-a522-e1eb0c299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7ACE7-C697-4DAC-95A8-187A0C6C9A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5145C-AD6B-4EB9-9843-0E5AAF13C1F8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b90f467a-db87-4755-a522-e1eb0c299599"/>
    <ds:schemaRef ds:uri="4503b5b0-1c3d-4787-8f06-95566248ce3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59BC9D-CCC5-4D0B-8D78-3C4B85CD5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03b5b0-1c3d-4787-8f06-95566248ce39"/>
    <ds:schemaRef ds:uri="b90f467a-db87-4755-a522-e1eb0c299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Indholdsfortegnelse</vt:lpstr>
      <vt:lpstr>Kapitalgrundlag og solvensbehov</vt:lpstr>
      <vt:lpstr>EU KM1</vt:lpstr>
      <vt:lpstr>EU OV1</vt:lpstr>
      <vt:lpstr>EU LIQ 1</vt:lpstr>
      <vt:lpstr>EU LIQ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Mads Mathiassen</dc:creator>
  <cp:keywords/>
  <dc:description/>
  <cp:lastModifiedBy>Kim Hornshøj</cp:lastModifiedBy>
  <cp:revision/>
  <cp:lastPrinted>2022-11-14T11:57:25Z</cp:lastPrinted>
  <dcterms:created xsi:type="dcterms:W3CDTF">2022-03-09T10:47:56Z</dcterms:created>
  <dcterms:modified xsi:type="dcterms:W3CDTF">2022-11-14T13:39:19Z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0x0101000D1AD2D94F4B4E47A443DA39A8C292EB</vt:lpwstr>
  </property>
</Properties>
</file>